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drawings/drawing12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drawings/drawing17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rvei Avaluacio Politiques Actives Ocupacio\5. AVALUACIÓ, PLANS, INFORMES I ESTADÍSTIQUES\2 INFORMES\INFORME FORMACIÓ PROFESSIONAL\2024\"/>
    </mc:Choice>
  </mc:AlternateContent>
  <xr:revisionPtr revIDLastSave="0" documentId="13_ncr:1_{7A923DBF-18AB-4B55-BD25-9BA245F1CCF2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ÍNDEX" sheetId="1" r:id="rId1"/>
    <sheet name="T1." sheetId="2" r:id="rId2"/>
    <sheet name="T2. " sheetId="3" r:id="rId3"/>
    <sheet name="T3." sheetId="4" r:id="rId4"/>
    <sheet name="G1." sheetId="5" r:id="rId5"/>
    <sheet name="T4." sheetId="6" r:id="rId6"/>
    <sheet name="T5." sheetId="7" r:id="rId7"/>
    <sheet name="G2." sheetId="8" r:id="rId8"/>
    <sheet name="T6." sheetId="9" r:id="rId9"/>
    <sheet name="G3." sheetId="10" r:id="rId10"/>
    <sheet name="T7." sheetId="11" r:id="rId11"/>
    <sheet name="T8." sheetId="12" r:id="rId12"/>
    <sheet name="G4." sheetId="13" r:id="rId13"/>
    <sheet name="G5." sheetId="14" r:id="rId14"/>
    <sheet name="G6." sheetId="15" r:id="rId15"/>
    <sheet name="T9." sheetId="16" r:id="rId16"/>
    <sheet name="T10." sheetId="17" r:id="rId17"/>
    <sheet name="G7." sheetId="18" r:id="rId18"/>
    <sheet name="T11." sheetId="19" r:id="rId19"/>
    <sheet name="T12." sheetId="20" r:id="rId20"/>
    <sheet name="G8." sheetId="21" r:id="rId21"/>
    <sheet name="T13." sheetId="22" r:id="rId22"/>
    <sheet name="T14." sheetId="23" r:id="rId23"/>
    <sheet name="G9." sheetId="24" r:id="rId24"/>
    <sheet name="T15." sheetId="25" r:id="rId25"/>
    <sheet name="G10." sheetId="26" r:id="rId26"/>
    <sheet name="G11." sheetId="27" r:id="rId27"/>
    <sheet name="T16." sheetId="28" r:id="rId28"/>
    <sheet name="G12." sheetId="29" r:id="rId29"/>
    <sheet name="T17." sheetId="30" r:id="rId30"/>
    <sheet name="G13." sheetId="31" r:id="rId31"/>
    <sheet name="T18." sheetId="32" r:id="rId32"/>
    <sheet name="T19." sheetId="33" r:id="rId33"/>
    <sheet name="G14." sheetId="34" r:id="rId34"/>
    <sheet name="G15." sheetId="35" r:id="rId35"/>
    <sheet name="T20." sheetId="36" r:id="rId36"/>
    <sheet name="G16." sheetId="37" r:id="rId37"/>
    <sheet name="T21." sheetId="38" r:id="rId38"/>
    <sheet name="G17." sheetId="39" r:id="rId39"/>
    <sheet name="G18." sheetId="40" r:id="rId40"/>
    <sheet name="T22." sheetId="41" r:id="rId4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3" i="24" l="1"/>
  <c r="B6" i="36"/>
  <c r="B33" i="15" l="1"/>
  <c r="C14" i="15"/>
  <c r="C15" i="15"/>
  <c r="C16" i="15"/>
  <c r="C13" i="15"/>
  <c r="B24" i="15"/>
  <c r="B27" i="13" l="1"/>
  <c r="B21" i="13"/>
  <c r="I76" i="11"/>
  <c r="D4" i="11"/>
  <c r="C13" i="13"/>
  <c r="C14" i="13"/>
  <c r="C15" i="13"/>
  <c r="C12" i="13"/>
  <c r="D12" i="13"/>
  <c r="K30" i="39"/>
  <c r="J30" i="39"/>
  <c r="L30" i="39" s="1"/>
  <c r="G30" i="39"/>
  <c r="F30" i="39"/>
  <c r="H30" i="39" s="1"/>
  <c r="C30" i="39"/>
  <c r="B30" i="39"/>
  <c r="D30" i="39" s="1"/>
  <c r="L29" i="39"/>
  <c r="D35" i="39" s="1"/>
  <c r="H29" i="39"/>
  <c r="C35" i="39" s="1"/>
  <c r="D29" i="39"/>
  <c r="B35" i="39" s="1"/>
  <c r="L28" i="39"/>
  <c r="D34" i="39" s="1"/>
  <c r="H28" i="39"/>
  <c r="C34" i="39" s="1"/>
  <c r="D28" i="39"/>
  <c r="B34" i="39" s="1"/>
  <c r="L8" i="39"/>
  <c r="H8" i="39"/>
  <c r="D8" i="39"/>
  <c r="L7" i="39"/>
  <c r="D7" i="39"/>
  <c r="H6" i="39"/>
  <c r="D6" i="39"/>
  <c r="L5" i="39"/>
  <c r="H5" i="39"/>
  <c r="D5" i="39"/>
  <c r="C19" i="35"/>
  <c r="B19" i="35"/>
  <c r="D19" i="35" s="1"/>
  <c r="D18" i="35"/>
  <c r="D17" i="35"/>
  <c r="D16" i="35"/>
  <c r="D15" i="35"/>
  <c r="D14" i="35"/>
  <c r="D7" i="35"/>
  <c r="D6" i="35"/>
  <c r="C16" i="34"/>
  <c r="B16" i="34"/>
  <c r="D15" i="34"/>
  <c r="D14" i="34"/>
  <c r="D13" i="34"/>
  <c r="D12" i="34"/>
  <c r="D11" i="34"/>
  <c r="B5" i="34"/>
  <c r="B4" i="3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C7" i="24"/>
  <c r="B7" i="24"/>
  <c r="C6" i="24"/>
  <c r="B6" i="24"/>
  <c r="C5" i="24"/>
  <c r="B5" i="24"/>
  <c r="D8" i="22"/>
  <c r="C8" i="22"/>
  <c r="B8" i="22"/>
  <c r="D7" i="22"/>
  <c r="D6" i="22"/>
  <c r="D5" i="22"/>
  <c r="C7" i="19"/>
  <c r="B7" i="19"/>
  <c r="D7" i="19" s="1"/>
  <c r="D6" i="19"/>
  <c r="D5" i="19"/>
  <c r="D4" i="19"/>
  <c r="B139" i="18"/>
  <c r="C137" i="18" s="1"/>
  <c r="C138" i="18"/>
  <c r="C136" i="18"/>
  <c r="C135" i="18"/>
  <c r="C134" i="18"/>
  <c r="C133" i="18"/>
  <c r="B125" i="18"/>
  <c r="C123" i="18" s="1"/>
  <c r="C120" i="18"/>
  <c r="C116" i="18"/>
  <c r="C112" i="18"/>
  <c r="B105" i="18"/>
  <c r="C104" i="18" s="1"/>
  <c r="C103" i="18"/>
  <c r="C101" i="18"/>
  <c r="C99" i="18"/>
  <c r="C97" i="18"/>
  <c r="C95" i="18"/>
  <c r="B91" i="18"/>
  <c r="C90" i="18" s="1"/>
  <c r="C85" i="18"/>
  <c r="C83" i="18"/>
  <c r="C77" i="18"/>
  <c r="C75" i="18"/>
  <c r="C69" i="18"/>
  <c r="C57" i="18"/>
  <c r="B57" i="18"/>
  <c r="D56" i="18"/>
  <c r="D55" i="18"/>
  <c r="D54" i="18"/>
  <c r="D53" i="18"/>
  <c r="K45" i="18"/>
  <c r="I44" i="18" s="1"/>
  <c r="C16" i="18"/>
  <c r="D14" i="18"/>
  <c r="C12" i="18"/>
  <c r="C11" i="18"/>
  <c r="C10" i="18"/>
  <c r="D10" i="18" s="1"/>
  <c r="C6" i="18"/>
  <c r="C5" i="18"/>
  <c r="F7" i="17"/>
  <c r="C34" i="15"/>
  <c r="C33" i="15"/>
  <c r="C32" i="15"/>
  <c r="C24" i="15"/>
  <c r="C23" i="15"/>
  <c r="C22" i="15"/>
  <c r="D9" i="15"/>
  <c r="E11" i="15" s="1"/>
  <c r="E7" i="15"/>
  <c r="D5" i="15"/>
  <c r="E8" i="15" s="1"/>
  <c r="C26" i="14"/>
  <c r="C25" i="14"/>
  <c r="C24" i="14"/>
  <c r="C17" i="14"/>
  <c r="C16" i="14"/>
  <c r="C15" i="14"/>
  <c r="C10" i="14"/>
  <c r="C27" i="13"/>
  <c r="C25" i="13"/>
  <c r="C26" i="13"/>
  <c r="C21" i="13"/>
  <c r="C19" i="13"/>
  <c r="C20" i="13"/>
  <c r="E13" i="13"/>
  <c r="E14" i="13"/>
  <c r="E11" i="13"/>
  <c r="E7" i="13"/>
  <c r="F6" i="12"/>
  <c r="E6" i="12"/>
  <c r="D6" i="12"/>
  <c r="C6" i="12"/>
  <c r="B6" i="12"/>
  <c r="C100" i="11"/>
  <c r="D96" i="11"/>
  <c r="D92" i="11"/>
  <c r="D88" i="11"/>
  <c r="D84" i="11"/>
  <c r="D80" i="11"/>
  <c r="H76" i="11"/>
  <c r="D76" i="11"/>
  <c r="I74" i="11"/>
  <c r="D72" i="11"/>
  <c r="I71" i="11"/>
  <c r="I68" i="11"/>
  <c r="D68" i="11"/>
  <c r="I66" i="11"/>
  <c r="I64" i="11"/>
  <c r="D64" i="11"/>
  <c r="I62" i="11"/>
  <c r="I60" i="11"/>
  <c r="D60" i="11"/>
  <c r="I56" i="11"/>
  <c r="D56" i="11"/>
  <c r="I52" i="11"/>
  <c r="D52" i="11"/>
  <c r="I48" i="11"/>
  <c r="D48" i="11"/>
  <c r="I44" i="11"/>
  <c r="D44" i="11"/>
  <c r="I41" i="11"/>
  <c r="D40" i="11"/>
  <c r="I37" i="11"/>
  <c r="D36" i="11"/>
  <c r="I33" i="11"/>
  <c r="D32" i="11"/>
  <c r="I30" i="11"/>
  <c r="D28" i="11"/>
  <c r="I27" i="11"/>
  <c r="I24" i="11"/>
  <c r="D24" i="11"/>
  <c r="I20" i="11"/>
  <c r="D20" i="11"/>
  <c r="I16" i="11"/>
  <c r="D16" i="11"/>
  <c r="I12" i="11"/>
  <c r="D12" i="11"/>
  <c r="I8" i="11"/>
  <c r="D8" i="11"/>
  <c r="I4" i="11"/>
  <c r="B25" i="10"/>
  <c r="C24" i="10" s="1"/>
  <c r="C23" i="10"/>
  <c r="C25" i="10" s="1"/>
  <c r="C17" i="10"/>
  <c r="B16" i="10"/>
  <c r="B15" i="10"/>
  <c r="B14" i="10"/>
  <c r="B13" i="10"/>
  <c r="C9" i="10"/>
  <c r="B8" i="10" s="1"/>
  <c r="B9" i="10"/>
  <c r="B7" i="10"/>
  <c r="B6" i="10"/>
  <c r="B5" i="10"/>
  <c r="F6" i="9"/>
  <c r="D6" i="9"/>
  <c r="C6" i="9"/>
  <c r="B6" i="9"/>
  <c r="F24" i="8"/>
  <c r="E24" i="8"/>
  <c r="F23" i="8"/>
  <c r="E23" i="8"/>
  <c r="G7" i="8"/>
  <c r="F7" i="8"/>
  <c r="D7" i="8"/>
  <c r="G6" i="8"/>
  <c r="F6" i="8"/>
  <c r="D6" i="8"/>
  <c r="G5" i="8"/>
  <c r="F5" i="8"/>
  <c r="D5" i="8"/>
  <c r="G4" i="8"/>
  <c r="F4" i="8"/>
  <c r="D4" i="8"/>
  <c r="C30" i="7"/>
  <c r="B30" i="7"/>
  <c r="D30" i="7" s="1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B38" i="5"/>
  <c r="B37" i="5"/>
  <c r="B36" i="5"/>
  <c r="B35" i="5"/>
  <c r="B34" i="5"/>
  <c r="B28" i="5"/>
  <c r="B27" i="5"/>
  <c r="B26" i="5"/>
  <c r="B25" i="5"/>
  <c r="B24" i="5"/>
  <c r="B23" i="5"/>
  <c r="B22" i="5"/>
  <c r="B21" i="5"/>
  <c r="B20" i="5"/>
  <c r="B19" i="5"/>
  <c r="C10" i="5"/>
  <c r="C8" i="5"/>
  <c r="C9" i="5" s="1"/>
  <c r="C6" i="5"/>
  <c r="C7" i="5" s="1"/>
  <c r="E7" i="4"/>
  <c r="D7" i="4"/>
  <c r="C7" i="4"/>
  <c r="B7" i="4"/>
  <c r="F6" i="3"/>
  <c r="D16" i="34" l="1"/>
  <c r="C71" i="18"/>
  <c r="C79" i="18"/>
  <c r="C87" i="18"/>
  <c r="C113" i="18"/>
  <c r="C117" i="18"/>
  <c r="C121" i="18"/>
  <c r="D57" i="18"/>
  <c r="C73" i="18"/>
  <c r="C81" i="18"/>
  <c r="C89" i="18"/>
  <c r="C110" i="18"/>
  <c r="C114" i="18"/>
  <c r="C118" i="18"/>
  <c r="C122" i="18"/>
  <c r="C111" i="18"/>
  <c r="C115" i="18"/>
  <c r="C119" i="18"/>
  <c r="C124" i="18"/>
  <c r="E5" i="15"/>
  <c r="E10" i="15"/>
  <c r="D13" i="15"/>
  <c r="E14" i="15" s="1"/>
  <c r="E8" i="13"/>
  <c r="E10" i="13"/>
  <c r="C17" i="18"/>
  <c r="C7" i="18"/>
  <c r="E4" i="13"/>
  <c r="E6" i="13"/>
  <c r="E5" i="13"/>
  <c r="D100" i="11"/>
  <c r="B17" i="10"/>
  <c r="C139" i="18"/>
  <c r="E15" i="13"/>
  <c r="E12" i="15"/>
  <c r="D8" i="18"/>
  <c r="C13" i="18"/>
  <c r="D12" i="18" s="1"/>
  <c r="C18" i="18"/>
  <c r="B44" i="18"/>
  <c r="F44" i="18"/>
  <c r="J44" i="18"/>
  <c r="E9" i="13"/>
  <c r="E12" i="13"/>
  <c r="E6" i="15"/>
  <c r="E9" i="15"/>
  <c r="D9" i="18"/>
  <c r="D16" i="18"/>
  <c r="C44" i="18"/>
  <c r="G44" i="18"/>
  <c r="K44" i="18"/>
  <c r="C72" i="18"/>
  <c r="C76" i="18"/>
  <c r="C80" i="18"/>
  <c r="C84" i="18"/>
  <c r="C88" i="18"/>
  <c r="C91" i="18"/>
  <c r="C98" i="18"/>
  <c r="C102" i="18"/>
  <c r="D44" i="18"/>
  <c r="H44" i="18"/>
  <c r="D15" i="18"/>
  <c r="E44" i="18"/>
  <c r="C70" i="18"/>
  <c r="C74" i="18"/>
  <c r="C78" i="18"/>
  <c r="C82" i="18"/>
  <c r="C86" i="18"/>
  <c r="C96" i="18"/>
  <c r="C105" i="18" s="1"/>
  <c r="C100" i="18"/>
  <c r="C125" i="18" l="1"/>
  <c r="E16" i="15"/>
  <c r="E15" i="15"/>
  <c r="E13" i="15"/>
  <c r="D7" i="18"/>
  <c r="C19" i="18"/>
  <c r="D5" i="18"/>
  <c r="D13" i="18"/>
  <c r="D6" i="18"/>
  <c r="D11" i="18"/>
  <c r="D19" i="18" l="1"/>
  <c r="B35" i="18"/>
  <c r="B33" i="18"/>
  <c r="B34" i="18"/>
  <c r="D17" i="18"/>
  <c r="B32" i="18"/>
  <c r="D18" i="18"/>
</calcChain>
</file>

<file path=xl/sharedStrings.xml><?xml version="1.0" encoding="utf-8"?>
<sst xmlns="http://schemas.openxmlformats.org/spreadsheetml/2006/main" count="1444" uniqueCount="480">
  <si>
    <t>ÍNDEX</t>
  </si>
  <si>
    <t xml:space="preserve">Taula 1. Resum de les iniciatives i programes de formació que són competència del SOIB. </t>
  </si>
  <si>
    <t xml:space="preserve">Taula 3. CAL01-A Evolució grau de satisfacció general per modalitats </t>
  </si>
  <si>
    <t>Taula 4. CAL02-A Evolució de la taxa cobertura de certificats de professionalitat</t>
  </si>
  <si>
    <t xml:space="preserve">Taula 6. CAL02-B Expedició de certificats de professionalitat i acreditacions parcials acumulables  </t>
  </si>
  <si>
    <t xml:space="preserve">Taula 10. REA02 Evolució del volum de participants en accions formatives </t>
  </si>
  <si>
    <t>Taula 12. Evolució de la mitjana d'hores impartides per modalitat de formació</t>
  </si>
  <si>
    <t>Taula 15. Evolució global de la taxa de les persones que han fet pràctiques professionals no laborals</t>
  </si>
  <si>
    <t>Gràfic 11. Evolució d'acabament de la formació professional del SOIB</t>
  </si>
  <si>
    <t>Taula 16. Evolució de les taxes d'abandonament de la formació per modalitat.</t>
  </si>
  <si>
    <t>Taula 17. ECA10 Evolució de les taxes d’èxit formatiu per modalitat de formació.</t>
  </si>
  <si>
    <t>Gràfic 17.  Radiografia taxes d’inserció laboral per illes, sexe i centres de formació i de les especialitats basades en certificat de professionalitat. Any 2023</t>
  </si>
  <si>
    <t>Gràfic 18. Taxes d’inserció laboral per famílies professionals de les especialitats formatives i la relació amb els certificats de professionalitat. Any 2023</t>
  </si>
  <si>
    <t xml:space="preserve">Taula 22. Evolució de la taxa de participants en formació acreditable per modalitats </t>
  </si>
  <si>
    <t>FORMACIÓ</t>
  </si>
  <si>
    <t>Definició</t>
  </si>
  <si>
    <t>OFERTA FORMATIVA ADREÇADA A PERSONES TREBALLADORES DESOCUPADES</t>
  </si>
  <si>
    <t>Accions formatives per a desocupats</t>
  </si>
  <si>
    <t>Formació professional per a l’ocupació adreçada a la qualificació de persones desocupades perquè es reincorporin al treball laboral.</t>
  </si>
  <si>
    <t>Programes específics per a col·lectius vulnerables</t>
  </si>
  <si>
    <t>Formació professional per a l'ocupació que pot basar-se o no en certificats de professionalitat i adaptada a persones en risc d'exclusió o que formen part dels col·lectius més vulnerables respecte del mercat de treball.</t>
  </si>
  <si>
    <t>Formació especialitats formatives Catàleg Especialitats Formatives</t>
  </si>
  <si>
    <t>El Catàleg d’especialitats formatives és un instrument que inclou l’ordenació de tota l’oferta de formació, formal i no formal, realitzada en el marc del Sistema de Formació Professional per a l’ocupació en l’àmbit laboral.</t>
  </si>
  <si>
    <t>Formació amb compromís de contractació</t>
  </si>
  <si>
    <t>Formació professional per a l'ocupació basada en certificats de professionalitat i adreçada a la qualificació de persones desocupades perquè una vegada es qualifiquin en les competències requerides per les empreses siguin contractades, amb augment de plantilla.</t>
  </si>
  <si>
    <t>OFERTA FORMATIVA ADREÇADA A PERSONES TREBALLADORES OCUPADES</t>
  </si>
  <si>
    <t>Programes de formació sectorials</t>
  </si>
  <si>
    <t>Formació professional per a l'ocupació adreçada a treballadors ocupats d'un sector productiu concret amb la finalitat d'actualitzar coneixements, satisfer necessitats específiques  i mantenir-los adaptats en els requisits del seu lloc de feina.</t>
  </si>
  <si>
    <t xml:space="preserve">Programes de formació transversals </t>
  </si>
  <si>
    <t>Formació professional per a l'ocupació adreçada a treballadors ocupats de qualsevol  sector productiu amb la finalitat d'actualitzar coneixements transversals  i mantenir-los adaptats en els requisits del seu lloc de feina.</t>
  </si>
  <si>
    <t>ALTRES INICIATIVES DE FORMACIÓ PROFESSIONAL PER A L'OCUPACIÓ</t>
  </si>
  <si>
    <t xml:space="preserve">Formació en alternança amb l'ocupació i basada en certificats de professionalitat adreçada a col·lectius en risc d'exclusió social i /o persones amb discapacitat que es qualifiquen amb contracte laboral.  </t>
  </si>
  <si>
    <t xml:space="preserve">Formació en alternança amb l'ocupació i basada en certificats de professionalitat amb contracte laboral a empreses i ONG. </t>
  </si>
  <si>
    <t>Formació per a l'ocupació en centres propis (educatius i no educatius)</t>
  </si>
  <si>
    <t>Formació professional per a l'ocupació adreçada a treballadors desocupats. Formació amb compromís de contractació.</t>
  </si>
  <si>
    <t xml:space="preserve">Programes mixts de formació i ocupació </t>
  </si>
  <si>
    <t>Formació basada en certificats de professionalitat adreçada a persones desocupades que es qualifiquen en alternança amb l'ocupació en el marc de contractes de formació i aprenentatge amb administracions locals.</t>
  </si>
  <si>
    <t>Accions no finançades pel SOIB i autoritzades</t>
  </si>
  <si>
    <t xml:space="preserve">Formació professional per a l'ocupació basada en certificats de professionalitat que està autoritzada pel SOIB i és executada per part d'entitats privades sense suport de finançament del Servei d'Ocupació. </t>
  </si>
  <si>
    <t>ACTUACIONS DE SUPORT A LA FORMACIÓ PROFESSIONAL PER A L'OCUPACIÓ</t>
  </si>
  <si>
    <t>Contractes per a la                       formació</t>
  </si>
  <si>
    <t>Autoritzacions de la formació associada en els contractes de formació i aprenentatge acordats directament entre empreses i joves.</t>
  </si>
  <si>
    <r>
      <rPr>
        <sz val="9"/>
        <color rgb="FF000000"/>
        <rFont val="Bariol Regular"/>
        <family val="3"/>
      </rPr>
      <t xml:space="preserve">Beques formatives per a alumnat de formació professional per a l'ocupació
</t>
    </r>
  </si>
  <si>
    <t xml:space="preserve">Beques d’assistència amb aprofitament a accions formatives de formació professional per a l’ocupació, per a joves menors de 30 anys, per a persones majors de 30 anys i per a dones víctimes de violència masclista.  </t>
  </si>
  <si>
    <t>Ajuts per l’alumnat de formació professional per a l’ocupació</t>
  </si>
  <si>
    <t>Ajuts per a transport públic, manutenció, manutenció i allotjament, conciliació per a l’alumnat de les accions formatives de formació professional per a l’ocupació</t>
  </si>
  <si>
    <t>Punts d'orientació acadèmica i professional (POAPS)</t>
  </si>
  <si>
    <t>Servei d'orientació i d'informació en matèria de formació professional oferit conjuntament entre la Conselleria d'Educació i el SOIB per als demandants d'ocupació.</t>
  </si>
  <si>
    <t>Consell General de Formació Professional de les Illes Balears</t>
  </si>
  <si>
    <t>Òrgan col·legiat conjunt entre la Conselleria d'Educació, el SOIB i els agents socials més representatius on s'informen i s'acorden les principals actuacions en matèria de formació professional per part de l'Administració laboral i de l'educativa a les Illes Balears.</t>
  </si>
  <si>
    <t>SOIB Desenvolupament Local</t>
  </si>
  <si>
    <t>La Xarxa d'AODL finançada pel SOIB fa detecció de necessitats formatives  locals i promou l'alineació dels recursos de formació des de la perspectiva municipalista.</t>
  </si>
  <si>
    <t>ACTUACIONS DE SUPORT A LA FORMACIÓ</t>
  </si>
  <si>
    <t>Beques d'ESPA i FP</t>
  </si>
  <si>
    <t xml:space="preserve">Beques per a persones en situació d’atur de 18 a 30 anys i per majors de 30 anys, per cursar Educació Secundària per a Persones Adultes (ESPA), i cicles formatius de grau mitjà o superior de FP presencial. </t>
  </si>
  <si>
    <t>Acreditació de Competències Clau</t>
  </si>
  <si>
    <t>Font: SOIB</t>
  </si>
  <si>
    <t>Taula 2. Evolució en el darrer quinquenni dels  resultats clau de formació del SOIB</t>
  </si>
  <si>
    <t xml:space="preserve">RESULTATS CLAU D'EXECUCIÓ EN FORMACIÓ </t>
  </si>
  <si>
    <t>Participants en accions formatives per a desocupats</t>
  </si>
  <si>
    <t>Participants en programes específics de formació per a col·lectius vulnerables</t>
  </si>
  <si>
    <t>Participants en formació per a treballadors ocupats</t>
  </si>
  <si>
    <t>Participants en accions  de certificats de professionalitat no finançades pel SOIB i autoritzades</t>
  </si>
  <si>
    <t xml:space="preserve">Total d'hores de formació de participant (totes les modalitats) </t>
  </si>
  <si>
    <t xml:space="preserve">Nre. de certificats de professionalitat i acreditacions parcials acumulables expedits </t>
  </si>
  <si>
    <t>Participants en formació dual amb empreses i entitats sense ànim de lucre</t>
  </si>
  <si>
    <t xml:space="preserve">Participants en programes mixts de formació i ocupació </t>
  </si>
  <si>
    <t>Participants en formació amb compromís de contractació (*)</t>
  </si>
  <si>
    <t>Beques i ajuts per a formació professional per l’ocupació, Beques d'èxit i per majors de 30 anys per FP i ESO, beques VVG i ALD</t>
  </si>
  <si>
    <t>*S’ha revisat la sèrie històrica</t>
  </si>
  <si>
    <t>Acción Formativa: Modalidad de Formación DESC</t>
  </si>
  <si>
    <t>Suma - :Nro Trabajadores</t>
  </si>
  <si>
    <t>ACCIONES FORMATIVAS</t>
  </si>
  <si>
    <t>COMPROMISO DE CONTRATACION</t>
  </si>
  <si>
    <t>PLANES FORMACION</t>
  </si>
  <si>
    <t>PRIVADOS DE LIBERTAD Y MILITARES</t>
  </si>
  <si>
    <t>PROGRAMAS ESPECIFICOS</t>
  </si>
  <si>
    <t>Total Resultado</t>
  </si>
  <si>
    <t>SATISFACCIÓ GENERAL PER MODALITATS FORMATIVES</t>
  </si>
  <si>
    <t>Any
2020</t>
  </si>
  <si>
    <t>Any 
2021</t>
  </si>
  <si>
    <t>Any 
2022</t>
  </si>
  <si>
    <t>Any 
2023</t>
  </si>
  <si>
    <t>Any 
2024</t>
  </si>
  <si>
    <t>ACCIONS FORMATIVES TREBALLADORES I TREBALLADORS EN ATUR</t>
  </si>
  <si>
    <t>ACCIONS FORMATIVES COL·LECTIUS VULNERABLES</t>
  </si>
  <si>
    <t>ACCIONS FORMATIVES TREBALLADORES I TREBALLADORS OCUPATS</t>
  </si>
  <si>
    <t>TOTAL</t>
  </si>
  <si>
    <t>Gràfic 1 Satisfacció amb la formació rebuda per sexes, edats i illes. Any 2024</t>
  </si>
  <si>
    <t>SEXES</t>
  </si>
  <si>
    <t>SATISFACCIÓ</t>
  </si>
  <si>
    <t>Any 2024</t>
  </si>
  <si>
    <t>Grau satisfacció (ITEM 10- Entre 1 i 4))</t>
  </si>
  <si>
    <t>HOME</t>
  </si>
  <si>
    <t>SATISFET</t>
  </si>
  <si>
    <t xml:space="preserve"> NO SATISFET</t>
  </si>
  <si>
    <t>DONA</t>
  </si>
  <si>
    <t>SATISFETA</t>
  </si>
  <si>
    <t>NO SATISFETA</t>
  </si>
  <si>
    <t>SATISFACCIÓ PER EDAT</t>
  </si>
  <si>
    <t>16-19</t>
  </si>
  <si>
    <t>20-24</t>
  </si>
  <si>
    <t>25-29</t>
  </si>
  <si>
    <t>30-34</t>
  </si>
  <si>
    <t>35-39</t>
  </si>
  <si>
    <t>40-44</t>
  </si>
  <si>
    <t>45-49</t>
  </si>
  <si>
    <t>50-54</t>
  </si>
  <si>
    <t>&gt;=55</t>
  </si>
  <si>
    <t>Total</t>
  </si>
  <si>
    <t>SATISFACCIÓ PER ILLA D'IMPARTIMENT</t>
  </si>
  <si>
    <t>MALLORCA</t>
  </si>
  <si>
    <t>MENORCA</t>
  </si>
  <si>
    <t>EIVISSA</t>
  </si>
  <si>
    <t>FORMENTERA</t>
  </si>
  <si>
    <t xml:space="preserve">TOTAL </t>
  </si>
  <si>
    <t>CODI</t>
  </si>
  <si>
    <t>SATISFACCIÓ PER FAMILIES PROFESSIONALS</t>
  </si>
  <si>
    <t>SEA</t>
  </si>
  <si>
    <t>SEGURETAT I MEDI AMBIENT</t>
  </si>
  <si>
    <t>CTR</t>
  </si>
  <si>
    <t>COMPETÈNCIES TRANSVERSALS</t>
  </si>
  <si>
    <t xml:space="preserve">AFD </t>
  </si>
  <si>
    <t>ACTIVITATS FÍSIQUES I ESPORTIVES</t>
  </si>
  <si>
    <t xml:space="preserve">ELE </t>
  </si>
  <si>
    <t>ELECTRICITAT I ELECTRÒNICA</t>
  </si>
  <si>
    <t xml:space="preserve">TMV </t>
  </si>
  <si>
    <t>TRANSPORT I MANTENIMENT DE VEHICLES</t>
  </si>
  <si>
    <t>MAP</t>
  </si>
  <si>
    <t>MARÍTIM PESQUERA</t>
  </si>
  <si>
    <t xml:space="preserve">FME </t>
  </si>
  <si>
    <t>FABRICACIÓ MECÀNICA</t>
  </si>
  <si>
    <t>IMA</t>
  </si>
  <si>
    <t>INSTAL·LACIÓ I MANTENIMENT</t>
  </si>
  <si>
    <t>IEX</t>
  </si>
  <si>
    <t>INDÚSTRIES EXTRACTIVES</t>
  </si>
  <si>
    <t>SSC</t>
  </si>
  <si>
    <t>SERVEIS SOCIOCULTURALS I A LA COMUNITAT</t>
  </si>
  <si>
    <t xml:space="preserve">FCO </t>
  </si>
  <si>
    <t>FORMACIÓ COMPLEMENTÀRIA</t>
  </si>
  <si>
    <t xml:space="preserve">HOT </t>
  </si>
  <si>
    <t>HOSTALERIA I TURISME</t>
  </si>
  <si>
    <t>IFC</t>
  </si>
  <si>
    <t>INFORMÀTICA I COMUNICACIONS</t>
  </si>
  <si>
    <t xml:space="preserve">AGA </t>
  </si>
  <si>
    <t>AGRÀRIA</t>
  </si>
  <si>
    <t>ARG</t>
  </si>
  <si>
    <t>ARTS GRÀFIQUES</t>
  </si>
  <si>
    <t xml:space="preserve">ADG </t>
  </si>
  <si>
    <t>ADMINISTRACIÓ I GESTIÓ</t>
  </si>
  <si>
    <t xml:space="preserve">SAN </t>
  </si>
  <si>
    <t>SANITAT</t>
  </si>
  <si>
    <t>IMS</t>
  </si>
  <si>
    <t>IMATGE I SO</t>
  </si>
  <si>
    <t xml:space="preserve">COM </t>
  </si>
  <si>
    <t>COMERÇ I MÀRQUETING</t>
  </si>
  <si>
    <t>ENA</t>
  </si>
  <si>
    <t>ENERGIA I AIGUA</t>
  </si>
  <si>
    <t xml:space="preserve">EOC </t>
  </si>
  <si>
    <t>EDIFICACIÓ I OBRA CIVIL</t>
  </si>
  <si>
    <t xml:space="preserve">INA </t>
  </si>
  <si>
    <t>INDÚSTRIES ALIMENTÀRIES</t>
  </si>
  <si>
    <t>IMP</t>
  </si>
  <si>
    <t>IMATGE PERSONAL</t>
  </si>
  <si>
    <t xml:space="preserve"> CERTIFICATS DE PROFESSIONALITAT</t>
  </si>
  <si>
    <t>Any
2013</t>
  </si>
  <si>
    <t>Any
2014</t>
  </si>
  <si>
    <t>Any
2015</t>
  </si>
  <si>
    <t>Any
2016</t>
  </si>
  <si>
    <t>Any
2017</t>
  </si>
  <si>
    <t>Any
2018</t>
  </si>
  <si>
    <t>Any 
2024*</t>
  </si>
  <si>
    <t>TAXA DE COBERTURA AMB CENTRES ACREDITATS  A LES ILLES BALEARS</t>
  </si>
  <si>
    <t>39,30 %</t>
  </si>
  <si>
    <t> FAMÍLIES PROFESSIONALS</t>
  </si>
  <si>
    <t>N. DE CP EN EL REPERTORI NACIONAL</t>
  </si>
  <si>
    <t>N. DE CP A CENTRES ACREDITATS</t>
  </si>
  <si>
    <t>COBERTURA A LES I. BALEARS</t>
  </si>
  <si>
    <t>ARTS I ARTESANIES</t>
  </si>
  <si>
    <t>FUSTA, MOBLE I SURO</t>
  </si>
  <si>
    <t>HOTELERIA I TURISME</t>
  </si>
  <si>
    <t>QUÍMICA</t>
  </si>
  <si>
    <t>TÈXTIL, CONFECCIÓ I PELL</t>
  </si>
  <si>
    <t>VIDRE I CERÀMICA</t>
  </si>
  <si>
    <t>ILLES</t>
  </si>
  <si>
    <t>Nº DE CP A CENTRES ACREDITATS</t>
  </si>
  <si>
    <t>Nº DE CP A BALEARS</t>
  </si>
  <si>
    <t>COBERTURA DE CP A L'ILLA EN RELACIÓ A LES CP ACREDITATS A BALEARS</t>
  </si>
  <si>
    <t>Nº DE CP AL REPERTORI NACIONAL</t>
  </si>
  <si>
    <t>COBERTURA DE CP EN RELACIÓ AL REPERTORI NACIONAL</t>
  </si>
  <si>
    <t xml:space="preserve">EIVISSA </t>
  </si>
  <si>
    <t>TIPUS DE CENTRE</t>
  </si>
  <si>
    <t xml:space="preserve">Nº DE CP AL REPERTORI NACIONAL </t>
  </si>
  <si>
    <t xml:space="preserve">COBERTURA </t>
  </si>
  <si>
    <t>CENTRES 
PROPIS</t>
  </si>
  <si>
    <t>CERTIFICATS DE PROFESSIONALITAT 
DISPONIBLES A LES BALEARS</t>
  </si>
  <si>
    <t>CENTRES 
COL·LABORADORS</t>
  </si>
  <si>
    <t>CERTIFICAT DE PROFESSIONALITAT 
DISPONIBLES A LES BALEARS</t>
  </si>
  <si>
    <t>Any
2022</t>
  </si>
  <si>
    <t>CERTIFICATS DE PROFESSIONALITAT EXPEDITS ANUALMENT</t>
  </si>
  <si>
    <t>ACREDITACIONS PARCIALS ACUMULABLES EXPEDIDES ANUALMENT</t>
  </si>
  <si>
    <t>Gràfic 3. Certificats de professionalitat i acreditacions parcials acumulables expedides per illes, centres de formació i sexe . Any 2024</t>
  </si>
  <si>
    <t>% EXPEDICIÓ CERTIFICATS DE PROFESSIONALITAT</t>
  </si>
  <si>
    <t>EXPEDICIÓ CERTIFICATS DE PROFESSIONALITAT</t>
  </si>
  <si>
    <t>% EXPEDICIÓ ACREDITACIONS PARCIALS ACUMULABLES</t>
  </si>
  <si>
    <t>EXPEDICIÓ ACREDITACIONS PARCIALS ACUMULABLES</t>
  </si>
  <si>
    <t xml:space="preserve">Total </t>
  </si>
  <si>
    <t>Sexe</t>
  </si>
  <si>
    <t>%</t>
  </si>
  <si>
    <t>DONES</t>
  </si>
  <si>
    <t>HOMES</t>
  </si>
  <si>
    <t>Taula 7. Expedició de certificats de professionalitat per famílies professionals i illes. Any 2024</t>
  </si>
  <si>
    <t>CP per famílies professionals</t>
  </si>
  <si>
    <t> Illes</t>
  </si>
  <si>
    <t> Subtotals</t>
  </si>
  <si>
    <t>APA per famílies professionals</t>
  </si>
  <si>
    <t>MARÍTIMO PESQUERA</t>
  </si>
  <si>
    <t>MARÍTIMOPESQUERA</t>
  </si>
  <si>
    <t>MADERA, MOBLE I SURO</t>
  </si>
  <si>
    <t>FABRICACIÓ  MECÀNICA</t>
  </si>
  <si>
    <t xml:space="preserve">VIDRE I CERÀMICA </t>
  </si>
  <si>
    <t>PARTICIPANTS PROGRAMES FORMACIÓ DUAL</t>
  </si>
  <si>
    <t>Any 2020</t>
  </si>
  <si>
    <t>Any 2021</t>
  </si>
  <si>
    <t>Any 2022</t>
  </si>
  <si>
    <t>Any 2023</t>
  </si>
  <si>
    <t>PROGRAMES FORMACIÓ I OCUPACIÓ AMB ADMINISTRACIONS PÚBLIQUES</t>
  </si>
  <si>
    <t>PARTICIPANTS PROGRAMES DE FORMACIÓ I OCUPACIÓ AMB EMPRESES I ONGS</t>
  </si>
  <si>
    <t>Modalitat</t>
  </si>
  <si>
    <t>Illes</t>
  </si>
  <si>
    <t>Volum de participants en programes de Formació i Ocupació publics</t>
  </si>
  <si>
    <t>Programes Mixts Joves</t>
  </si>
  <si>
    <t>Programes Mixtx &gt; 30 anys</t>
  </si>
  <si>
    <t xml:space="preserve">TOTALS PER ILLES </t>
  </si>
  <si>
    <t>Grup d’edat</t>
  </si>
  <si>
    <t>JOVES</t>
  </si>
  <si>
    <t xml:space="preserve"> &gt; 30 ANYS</t>
  </si>
  <si>
    <t>Distribució per illes</t>
  </si>
  <si>
    <t>Volum de participants en programes de Formació amb compromís de contractació</t>
  </si>
  <si>
    <t>Distribució per edat</t>
  </si>
  <si>
    <t>Volum de participants en programes de Formació  Dual</t>
  </si>
  <si>
    <t>DUAL COL·LECTIUS VULNERABLES</t>
  </si>
  <si>
    <t>DUAL SECTORS ESTRATÈGICS</t>
  </si>
  <si>
    <t>TOTAL PER ILLES</t>
  </si>
  <si>
    <t>ANUALITAT</t>
  </si>
  <si>
    <t>CONVOCATÒRIA</t>
  </si>
  <si>
    <t>ALUMNES TREBALLADORS</t>
  </si>
  <si>
    <t>DUAL VULNERABLES</t>
  </si>
  <si>
    <t xml:space="preserve">DUAL SECTORS ESTRATÈGICS </t>
  </si>
  <si>
    <t>Font: . SOIB</t>
  </si>
  <si>
    <t xml:space="preserve">     </t>
  </si>
  <si>
    <t>PARTICIPANTS ACCIONS FORMATIVES</t>
  </si>
  <si>
    <t>FORMACIÓ NO FINANÇADA</t>
  </si>
  <si>
    <t>Gràfic 7. Radiografia participants formació per sexes, iniciatives, illes i famílies professionals. Any 2024</t>
  </si>
  <si>
    <t>Iniciativa</t>
  </si>
  <si>
    <t>Per sexe</t>
  </si>
  <si>
    <t>Volum de participants en accions formatives</t>
  </si>
  <si>
    <t>DESOCUPATS</t>
  </si>
  <si>
    <t xml:space="preserve"> COL·LECTIUS VULNERABLES</t>
  </si>
  <si>
    <t xml:space="preserve"> OCUPATS</t>
  </si>
  <si>
    <t>ACCIONS NO FINANÇADES</t>
  </si>
  <si>
    <t>Evolució global del  volum d’execució  d’accions formatives</t>
  </si>
  <si>
    <t xml:space="preserve"> </t>
  </si>
  <si>
    <t>Iniciativa de formació</t>
  </si>
  <si>
    <t>TOTES LES INICIATIVES</t>
  </si>
  <si>
    <t>*NO INCLOU FORMACIÓ NO FINANÇADA</t>
  </si>
  <si>
    <t>PARTICIPANTS ACCIONS FORMATIVES 2024*</t>
  </si>
  <si>
    <t>Home</t>
  </si>
  <si>
    <t>Dona</t>
  </si>
  <si>
    <t>Total general</t>
  </si>
  <si>
    <t>Família professional Desocupats</t>
  </si>
  <si>
    <t>PARTICIPANTS</t>
  </si>
  <si>
    <t>FORMACIÓ COMPLEMENTARIA</t>
  </si>
  <si>
    <t xml:space="preserve">ADMINISTRACIÓ I GESTIÓ </t>
  </si>
  <si>
    <t>Família professional Vulnerables</t>
  </si>
  <si>
    <t>Família professional Ocupats</t>
  </si>
  <si>
    <t>SERVEIS SOCIOCULTURALS  A LA COMUNITAT</t>
  </si>
  <si>
    <t>Família professional no finançada</t>
  </si>
  <si>
    <t>TELEFORMACIÓ</t>
  </si>
  <si>
    <t>Suma - :Nro Personas</t>
  </si>
  <si>
    <t>Acción Formativa: Familia Profesional DESC</t>
  </si>
  <si>
    <t>ADMINISTRACIÓN Y GESTIÓN</t>
  </si>
  <si>
    <t>ENERGÍA Y AGUA</t>
  </si>
  <si>
    <t>ACTIVIDADES FÍSICAS Y DEPORTIVAS</t>
  </si>
  <si>
    <t>HOSTELERÍA Y TURISMO</t>
  </si>
  <si>
    <t>AGRARIA</t>
  </si>
  <si>
    <t>IMAGEN PERSONAL</t>
  </si>
  <si>
    <t>ELECTRICIDAD Y ELECTRÓNICA</t>
  </si>
  <si>
    <t>COMERCIO Y MARKETING</t>
  </si>
  <si>
    <t>SEGURIDAD Y MEDIO AMBIENTE</t>
  </si>
  <si>
    <t>FABRICACIÓN MECÁNICA</t>
  </si>
  <si>
    <t>EDIFICACIÓN Y OBRA CIVIL</t>
  </si>
  <si>
    <t>SERVICIOS SOCIOCULTURALES Y A LA COMUNID</t>
  </si>
  <si>
    <t>FORMACIÓN COMPLEMENTARIA</t>
  </si>
  <si>
    <t>INSTALACIÓN Y MANTENIMIENTO</t>
  </si>
  <si>
    <t>IMAGEN Y SONIDO</t>
  </si>
  <si>
    <t>INDUSTRIAS ALIMENTARIAS</t>
  </si>
  <si>
    <t>TRANSPORTE Y MANTENIMIENTO DE VEHÍCULOS</t>
  </si>
  <si>
    <t>INFORMÁTICA  Y COMUNICACIONES</t>
  </si>
  <si>
    <t>SANIDAD</t>
  </si>
  <si>
    <t>Taula 11. Nombre d’hores, accions i durada mitjana per modalitat de formació. Any 2024</t>
  </si>
  <si>
    <t>Modalitat de formació*</t>
  </si>
  <si>
    <t>Durada accions formatives (hores)</t>
  </si>
  <si>
    <t>Nre. accions formatives finalitzades</t>
  </si>
  <si>
    <t>Durada mitjana</t>
  </si>
  <si>
    <t>ACCIONS FORMATIVES: DESOCUPATS</t>
  </si>
  <si>
    <t>ACCIONS FORMATIVES: COL·LECTIUS VULNERABLES</t>
  </si>
  <si>
    <t>ACCIONS FORMATIVES: TREBALLADORS/ES OCUPATS/ES</t>
  </si>
  <si>
    <t>* No inclou teleformació</t>
  </si>
  <si>
    <t>Modalitat de formació</t>
  </si>
  <si>
    <t>ACCIONS FORMATIVES NO FINANÇADES</t>
  </si>
  <si>
    <t>-</t>
  </si>
  <si>
    <t>Gràfic 8. Mitjana d'hores per família professional. Any 2024</t>
  </si>
  <si>
    <t>ACCIONS FORMATIVES DESOCUPATS</t>
  </si>
  <si>
    <t>Família professional</t>
  </si>
  <si>
    <t>Durada mitjana accions formatives per família professional  (hores)</t>
  </si>
  <si>
    <t xml:space="preserve">EDIFICACIÓ I OBRA CIVIL </t>
  </si>
  <si>
    <t>SERVEIS SOCIOCULTURALS I 
A LA COMUNITAT</t>
  </si>
  <si>
    <t>TRANSPORT I MANTENIMENT 
DE VEHICLES</t>
  </si>
  <si>
    <t>OCUPATS</t>
  </si>
  <si>
    <t>VULNERABLES</t>
  </si>
  <si>
    <t>INICIATIVA DE FORMACIÓ</t>
  </si>
  <si>
    <t>TOTAL PARTICIPANTS</t>
  </si>
  <si>
    <t>TOTAL PERSONES</t>
  </si>
  <si>
    <t>Taxa de Multiparticipació 2024</t>
  </si>
  <si>
    <t>ACCIONS FORMATIVES ADREÇADES A TREBALLADORES I TREBALLADORES EN ATUR</t>
  </si>
  <si>
    <t>ACCIONS FORMATIVES ADREÇADES A COL·LECTIUS VULNERABLES</t>
  </si>
  <si>
    <t>ACCIONS FORMATIVES ADREÇADES A TREBALLADORES I TREBALLADORS OCUPATS</t>
  </si>
  <si>
    <t>Taula 14. Evolució històrica de la multiparticipació</t>
  </si>
  <si>
    <t>TAXA DE MULTIPARTICIPACIÓ PER INCIATIVA DE FORMACIÓ</t>
  </si>
  <si>
    <t>*Nou inclou teleformació</t>
  </si>
  <si>
    <t>Gràfic 9. Radiografia multiparticipació per sexes, edats, illes i famílies professionals. Any 2024</t>
  </si>
  <si>
    <t>Taxa de multiparticipació de les dones (ECA05)</t>
  </si>
  <si>
    <t>Taxa de multiparticipació dels homes (ECA05)</t>
  </si>
  <si>
    <t>Total dones
participants</t>
  </si>
  <si>
    <t>Total
Dones</t>
  </si>
  <si>
    <t>Total
Homes participants</t>
  </si>
  <si>
    <t xml:space="preserve">Total
Homes </t>
  </si>
  <si>
    <t>ACCIONS FORMATIVES ADREÇADES 
A TREBALLADORES I TREBALLADORES 
EN ATUR</t>
  </si>
  <si>
    <t>ACCIONS FORMATIVES ADREÇADES A 
COL·LECTIUS VULNERABLES</t>
  </si>
  <si>
    <t>ACCIONS FORMATIVES ADREÇADES
A TREBALLADORES 
I TREBALLADORS OCUPATS</t>
  </si>
  <si>
    <t xml:space="preserve">TAXES MULTIPARTICIPACIÓ PER FAMÍLIES PROFESSIONALS </t>
  </si>
  <si>
    <t>taxa multiparticipació</t>
  </si>
  <si>
    <t>ACTIVITATS FÍSIQUES I 
ESPORTIVES</t>
  </si>
  <si>
    <t>SERVEIS SOCIOCULTURALS I A LA 
COMUNITAT</t>
  </si>
  <si>
    <t xml:space="preserve">TRANSPORT I MANTENIMENT DE 
VEHICLES </t>
  </si>
  <si>
    <t>Evolució global de la taxa de persones que han fet pràctiques professionals no laborals</t>
  </si>
  <si>
    <t>Gràfic 10. Radiografia pràctiques no laborals per sexes i modalitats, illes i famílies professionals cursades. Any 2024</t>
  </si>
  <si>
    <t>Iniciativa formativa</t>
  </si>
  <si>
    <t>Taxa de participants que han fet pràctiques professionals no laborals per sexe</t>
  </si>
  <si>
    <t>Participants  pnl</t>
  </si>
  <si>
    <t>MADERA, MUEBLE Y CORCHO</t>
  </si>
  <si>
    <t>FORMACIÓ 
COMPLEMENTÀRIA</t>
  </si>
  <si>
    <t>MARITIMOPESQUERA</t>
  </si>
  <si>
    <t>SERVEIS SOCIOCULTURALS 
I A LA COMUNITAT</t>
  </si>
  <si>
    <t>Evolució global de les taxes d’abandonament</t>
  </si>
  <si>
    <t>CAUSA</t>
  </si>
  <si>
    <t>Col·locació</t>
  </si>
  <si>
    <t>Altres causes</t>
  </si>
  <si>
    <t>TAXA GLOBAL</t>
  </si>
  <si>
    <t>Abandonament per col·locació</t>
  </si>
  <si>
    <t>Abandonament per altres causes</t>
  </si>
  <si>
    <t>Gràfic 12. Radiografia desagregada de l'abandonament per illes, edats, sexes, certificats de professionalitats, tipologia de centres i famílies professionals. Any 2024</t>
  </si>
  <si>
    <t xml:space="preserve">Taxa d'abandonamente per col·locació </t>
  </si>
  <si>
    <t>Taxa d'Abandonament per altres causes</t>
  </si>
  <si>
    <t xml:space="preserve">Taxa d'abandonament per col·locació </t>
  </si>
  <si>
    <t>Taxa d'abandonament peraltres causes</t>
  </si>
  <si>
    <t>NO CERTIFICAT DE PROFESSIONALITAT</t>
  </si>
  <si>
    <t>VINCULAT A CERTIFICAT DE PROFESSIONALITAT</t>
  </si>
  <si>
    <t>CENTRES PROPIS</t>
  </si>
  <si>
    <t>CENTRES COL·LABORADORS</t>
  </si>
  <si>
    <t>Taxa d'abandonamente per altres causes</t>
  </si>
  <si>
    <t>Evolució global de la taxa d’èxit formatiu</t>
  </si>
  <si>
    <t>Gràfic 13. Radiografia desagregada de l'èxit formatiu per illes, edat, sexe, certificat de professionalitat, tipologia de centre i famílies professionals. Any 2024</t>
  </si>
  <si>
    <t>TAXA ÈXIT</t>
  </si>
  <si>
    <t>EIVISSA-FORMENTERA</t>
  </si>
  <si>
    <t>TIPUS</t>
  </si>
  <si>
    <t>VINCULACIÓ A CP</t>
  </si>
  <si>
    <t>NO VINCULAT A CP</t>
  </si>
  <si>
    <t>ATURATS</t>
  </si>
  <si>
    <t>Taxa d'èxit formatiu (ECA10)</t>
  </si>
  <si>
    <t>FAMILIES PROFESSIONALS</t>
  </si>
  <si>
    <t>ÈXIT FORMATIU</t>
  </si>
  <si>
    <t>ACTIVITATS FÍSIQUES 
I ESPORTIVES</t>
  </si>
  <si>
    <t>ELECTRICITAT I 
ELECTRÒNICA</t>
  </si>
  <si>
    <t>actualitzada</t>
  </si>
  <si>
    <t>total</t>
  </si>
  <si>
    <t>aval positiva</t>
  </si>
  <si>
    <t>INFORMÀTICA I 
COMUNICACIONS</t>
  </si>
  <si>
    <t>INSTAL·LACIÓ I 
MANTENIMENT</t>
  </si>
  <si>
    <t>Nombre d’alumnes amb demandes en situació d’atur a l’inici de l’acció formativa</t>
  </si>
  <si>
    <t>Atur mitjà 2024</t>
  </si>
  <si>
    <t>Dones</t>
  </si>
  <si>
    <t>Homes</t>
  </si>
  <si>
    <t>Trams d’edat</t>
  </si>
  <si>
    <t>Persones amb la demanda en situació d’atur a l’inici de l’acció formativa</t>
  </si>
  <si>
    <t>16-24</t>
  </si>
  <si>
    <t>25-34</t>
  </si>
  <si>
    <t>35-44</t>
  </si>
  <si>
    <t>45-54</t>
  </si>
  <si>
    <t>Alumnat ocupat a l’inici de l’acció formativa</t>
  </si>
  <si>
    <t>Mitjana persones ocupades 2024</t>
  </si>
  <si>
    <t>Taxa de cobertura de treballadors ocupades (ECA12)</t>
  </si>
  <si>
    <t>EPA (Ocupats)</t>
  </si>
  <si>
    <t>Persones amb la demanda en situació de millora  a l’inici de l’acció formativa</t>
  </si>
  <si>
    <t>FORMACIÓ PER A OCUPATS DE LA FUNDAE A BALEARS</t>
  </si>
  <si>
    <t>PARTICIPANTS FORMATS</t>
  </si>
  <si>
    <t>EMPRESES FORMADORES</t>
  </si>
  <si>
    <t>DURADA MITJANA DE LA FORMACIÓ</t>
  </si>
  <si>
    <t>HORES DE FORMACIÓ</t>
  </si>
  <si>
    <t>CRÈDIT DISPOSAT*</t>
  </si>
  <si>
    <t>* Es tracta del crèdit disposat per a la formació programada per les empreses</t>
  </si>
  <si>
    <t>FORMACIÓ PRESENCIAL</t>
  </si>
  <si>
    <t>MIXTA</t>
  </si>
  <si>
    <t>Font: FUNDAE</t>
  </si>
  <si>
    <t>Taxa d'inserció per modalitat i certificat de professionalitat</t>
  </si>
  <si>
    <t>No conduent a CP</t>
  </si>
  <si>
    <t>Conduent a CP</t>
  </si>
  <si>
    <t>Accions formatives col·lectius vulnerables</t>
  </si>
  <si>
    <t>ACCIONS PER VULNERABLES</t>
  </si>
  <si>
    <t>PER ILLES</t>
  </si>
  <si>
    <t>IMP03
 Taxa d’inserció laboral per compte d’altri</t>
  </si>
  <si>
    <t>EIVISSA I FORMENTERA</t>
  </si>
  <si>
    <t>PER SEXE</t>
  </si>
  <si>
    <t>Centres propis</t>
  </si>
  <si>
    <t>Centres col·laboradors</t>
  </si>
  <si>
    <t>Formació impartida en base a certificat de professionalitat</t>
  </si>
  <si>
    <t>IMP03
Taxa d’inserció laboral per compte d’altri</t>
  </si>
  <si>
    <t xml:space="preserve">ACTIVITATS FÍSIQUES I ESPORTIVES </t>
  </si>
  <si>
    <t>PENDENT ACTUALITZACIÓ</t>
  </si>
  <si>
    <t>COMERÇ I MARQUETING</t>
  </si>
  <si>
    <t xml:space="preserve">AGRÀRIA </t>
  </si>
  <si>
    <t>Taxa d’inserció laboral per compte d’altri</t>
  </si>
  <si>
    <t>TAXA PARTICIPANTS EN FORMACIÓ ACREDITABLE</t>
  </si>
  <si>
    <t>ACCIONS FORMATIVES OCUPATS</t>
  </si>
  <si>
    <t xml:space="preserve">Atencions a través del Punt d'Orientació Acadèmica i Professional (SOIB)  </t>
  </si>
  <si>
    <t xml:space="preserve">* Per l'any 2024 només es donen les dades de cobertura de la formació que es programa des del SOIB </t>
  </si>
  <si>
    <t xml:space="preserve">* Només es donen les dades de la formació que es programa des del SOIB </t>
  </si>
  <si>
    <t xml:space="preserve">*Només es donen les dades de cobertura de la formació que es programa des del SOIB </t>
  </si>
  <si>
    <t>Taula 5. CAL02-A. Taxa de cobertura de certificats de professionalitat per famílies professionals. Any 2024*</t>
  </si>
  <si>
    <t>Gràfic 4. Distribució places programes mixts de formació i ocupació amb sector públic per sexe, illes i gran grup d’edat. Any 2024</t>
  </si>
  <si>
    <t>Gràfic 5. Distribució places formació amb compromís de contractació per sexe, illes i gran grup d’edat. Any 2024</t>
  </si>
  <si>
    <t>Gràfic 6. Distribució places formació dual/en alternança per sexe, illes i gran grup d’edat. Any 2024</t>
  </si>
  <si>
    <t>Taula 9. Formació dual/en alternança amb empreses i ONG i distribució participants per programes</t>
  </si>
  <si>
    <t>DUAL/EN ALTERNANÇA VULNERABLES</t>
  </si>
  <si>
    <t>Taula 13. Taxa de multiparticipació. Any 2024</t>
  </si>
  <si>
    <t>*No inclou teleformació</t>
  </si>
  <si>
    <t>Font: SOIB i IBESTAT</t>
  </si>
  <si>
    <t>Taula 20. Principals magnituds de formació per a ocupats de la FUNDAE. Any 2024</t>
  </si>
  <si>
    <r>
      <t xml:space="preserve">Font: </t>
    </r>
    <r>
      <rPr>
        <i/>
        <sz val="11"/>
        <rFont val="Noto Sans"/>
        <family val="2"/>
      </rPr>
      <t>FUNDAE</t>
    </r>
  </si>
  <si>
    <t>* El 0,7% de les participants en la formació de la FUNDAE estaven en situació de desocupació</t>
  </si>
  <si>
    <t>* Dades de 2024 pendents de que passin els 6 mesos des de la finalització de la formació</t>
  </si>
  <si>
    <t>Acreditacions de les competències requerides per accedir als CP a alumnes que no tenen els requisits de formació necessaris. Des del mes de juny de 2024 són competència de la Conselleria d'Educació</t>
  </si>
  <si>
    <t xml:space="preserve">Formació dual/ en alternància a empreses </t>
  </si>
  <si>
    <t>Formació dual/en alternància per a persones vulnerables</t>
  </si>
  <si>
    <t>Taula 1. Taula 1. Resum de les iniciatives i programes de formació que són competència del SOIB</t>
  </si>
  <si>
    <t>Gràfic 1. Satisfacció amb la formació rebuda per sexes, edats i illes. Any 2024</t>
  </si>
  <si>
    <t>Taula 5. CAL02-A. Taxa de cobertura de certificats de professionalitat per famílies professionals. Any 2024</t>
  </si>
  <si>
    <t>Gràfic 2. Distribució de l’oferta de certificats de professionalitat per illes i tipus de centre. Any 2024*</t>
  </si>
  <si>
    <t>Gràfic 2. Distribució de l’oferta de certificats de professionalitat per illes i tipus de centre. Any 2024</t>
  </si>
  <si>
    <t>Taula 8. Evolució d’indicadors REA01 y REA02-Exp sobre formació dual/en alternança</t>
  </si>
  <si>
    <t>Taula 18. Evolució de la taxa de cobertura de formació per a persones en situació d'atur</t>
  </si>
  <si>
    <t>TAXA DE COBERTURA  PERSONES EN SITUACIÓ D'ATUR</t>
  </si>
  <si>
    <t>Taula 19. Evolució de la taxa de cobertura de formació persones ocupades</t>
  </si>
  <si>
    <t>TAXA DE COBERTURA PERSONES OCUPADES</t>
  </si>
  <si>
    <t>Grafic 14. Taxa de cobertura de persones en situació d'atur per sexe i edat. Any 2024</t>
  </si>
  <si>
    <t>Taxa de cobertura de persones en situació d'atur (ECA11)</t>
  </si>
  <si>
    <t>Gràfic 15. Taxa de cobertura persones ocupades per sexe i edat. Any 2024</t>
  </si>
  <si>
    <t>ACCIONS FORMATIVES ADREÇADES A PERSONES OCUPADES</t>
  </si>
  <si>
    <t>Persones ocupades mitjana 2024</t>
  </si>
  <si>
    <t>Taxa de cobertura de persones ocupades(ECA11)</t>
  </si>
  <si>
    <t>Gràfic 16. Modalitat de la formació per a persones ocupades de la FUNDAE i abast de les empreses. Any 2024</t>
  </si>
  <si>
    <t>Taula 21. Evolució de la taxa d’inserció laboral de participants per modalitat i especialitat formativa a treballadors en situació d'atur i col·lectius vulnerables</t>
  </si>
  <si>
    <t>Accions formatives persones en situació d'atur</t>
  </si>
  <si>
    <t>Nbre. de persones  amb contracte</t>
  </si>
  <si>
    <t xml:space="preserve">Nbre. de persones que finalitzen amb avaluació positiva </t>
  </si>
  <si>
    <t>ACCIONS PER PERSONES EN SITUACIÓ D'ATUR</t>
  </si>
  <si>
    <t>PERSONES OCUPADES</t>
  </si>
  <si>
    <t>PERSONES EN SITUACIÓ D'ATUR</t>
  </si>
  <si>
    <t>INFORME D’AVALUACIÓ DE LA FORMACIÓ PROFESSIONAL PER A L’OCUPACIÓ DE LES ILLES BALEARS 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</si>
</sst>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\ %"/>
    <numFmt numFmtId="165" formatCode="0.00\ %"/>
    <numFmt numFmtId="167" formatCode="[$-C0A]dd/mm/yyyy"/>
    <numFmt numFmtId="168" formatCode="0.00\%"/>
    <numFmt numFmtId="169" formatCode="0.0%"/>
    <numFmt numFmtId="170" formatCode="0.0\ %"/>
    <numFmt numFmtId="171" formatCode="#,##0.0"/>
  </numFmts>
  <fonts count="44" x14ac:knownFonts="1">
    <font>
      <sz val="9"/>
      <color rgb="FF000000"/>
      <name val="Arial"/>
    </font>
    <font>
      <b/>
      <sz val="24"/>
      <color rgb="FF000000"/>
      <name val="Arial"/>
    </font>
    <font>
      <b/>
      <i/>
      <u/>
      <sz val="9"/>
      <color rgb="FF000000"/>
      <name val="Arial"/>
    </font>
    <font>
      <sz val="11"/>
      <color rgb="FF000000"/>
      <name val="Calibri"/>
      <family val="2"/>
    </font>
    <font>
      <sz val="10"/>
      <color rgb="FF000000"/>
      <name val="Arial"/>
    </font>
    <font>
      <sz val="9"/>
      <color rgb="FF000000"/>
      <name val="Noto Sans"/>
      <family val="2"/>
    </font>
    <font>
      <sz val="9"/>
      <color rgb="FF000001"/>
      <name val="Noto Sans"/>
      <family val="2"/>
    </font>
    <font>
      <sz val="11"/>
      <color rgb="FF000001"/>
      <name val="Calibri"/>
      <family val="2"/>
    </font>
    <font>
      <b/>
      <sz val="10"/>
      <color rgb="FF000000"/>
      <name val="Arial"/>
    </font>
    <font>
      <sz val="11"/>
      <color rgb="FF000000"/>
      <name val="Bariol Regular"/>
      <family val="3"/>
    </font>
    <font>
      <b/>
      <sz val="11"/>
      <color rgb="FF000000"/>
      <name val="Bariol Regular"/>
      <family val="3"/>
    </font>
    <font>
      <b/>
      <u/>
      <sz val="11"/>
      <color rgb="FF000000"/>
      <name val="Bariol Regular"/>
      <family val="3"/>
    </font>
    <font>
      <b/>
      <i/>
      <sz val="10"/>
      <color rgb="FF000000"/>
      <name val="Bariol Regular"/>
      <family val="3"/>
    </font>
    <font>
      <b/>
      <sz val="9"/>
      <color rgb="FFFFFFFF"/>
      <name val="Arial"/>
    </font>
    <font>
      <sz val="10"/>
      <color rgb="FF000000"/>
      <name val="Bariol Regular"/>
      <family val="3"/>
    </font>
    <font>
      <sz val="9"/>
      <color rgb="FF000000"/>
      <name val="Bariol Regular"/>
      <family val="3"/>
    </font>
    <font>
      <b/>
      <sz val="10"/>
      <color rgb="FF000000"/>
      <name val="Bariol Regular"/>
      <family val="3"/>
    </font>
    <font>
      <b/>
      <sz val="10"/>
      <color rgb="FFFFFFFF"/>
      <name val="Bariol Regular"/>
      <family val="3"/>
    </font>
    <font>
      <b/>
      <i/>
      <sz val="9"/>
      <name val="Noto Sans"/>
      <family val="2"/>
    </font>
    <font>
      <b/>
      <sz val="9"/>
      <color rgb="FFFFFFFF"/>
      <name val="Noto Sans"/>
      <family val="2"/>
    </font>
    <font>
      <sz val="9"/>
      <name val="Noto Sans"/>
      <family val="2"/>
    </font>
    <font>
      <b/>
      <i/>
      <sz val="9"/>
      <color rgb="FF0070C0"/>
      <name val="Noto Sans"/>
      <family val="2"/>
    </font>
    <font>
      <b/>
      <sz val="9"/>
      <color rgb="FF000000"/>
      <name val="Noto Sans"/>
      <family val="2"/>
    </font>
    <font>
      <b/>
      <i/>
      <sz val="9"/>
      <color rgb="FF000000"/>
      <name val="Noto Sans"/>
      <family val="2"/>
    </font>
    <font>
      <sz val="9"/>
      <color rgb="FF365F91"/>
      <name val="Noto Sans"/>
      <family val="2"/>
    </font>
    <font>
      <sz val="9"/>
      <color rgb="FFFFFFFF"/>
      <name val="Noto Sans"/>
      <family val="2"/>
    </font>
    <font>
      <b/>
      <sz val="9"/>
      <name val="Noto Sans"/>
      <family val="2"/>
    </font>
    <font>
      <i/>
      <sz val="9"/>
      <color rgb="FF000000"/>
      <name val="Noto Sans"/>
      <family val="2"/>
    </font>
    <font>
      <sz val="9"/>
      <color rgb="FFFF0000"/>
      <name val="Noto Sans"/>
      <family val="2"/>
    </font>
    <font>
      <b/>
      <sz val="9"/>
      <color rgb="FF376091"/>
      <name val="Noto Sans"/>
      <family val="2"/>
    </font>
    <font>
      <b/>
      <sz val="9"/>
      <color rgb="FFEEECE1"/>
      <name val="Noto Sans"/>
      <family val="2"/>
    </font>
    <font>
      <sz val="9"/>
      <color rgb="FF376091"/>
      <name val="Noto Sans"/>
      <family val="2"/>
    </font>
    <font>
      <sz val="9"/>
      <color rgb="FFC00000"/>
      <name val="Noto Sans"/>
      <family val="2"/>
    </font>
    <font>
      <i/>
      <sz val="10"/>
      <color rgb="FF000000"/>
      <name val="Bariol Regular"/>
      <family val="3"/>
    </font>
    <font>
      <b/>
      <i/>
      <sz val="10"/>
      <name val="Bariol Regular"/>
      <family val="3"/>
    </font>
    <font>
      <b/>
      <i/>
      <sz val="10"/>
      <color rgb="FF0070C0"/>
      <name val="Bariol Regular"/>
      <family val="3"/>
    </font>
    <font>
      <sz val="9"/>
      <color rgb="FF376092"/>
      <name val="Noto Sans"/>
      <family val="2"/>
    </font>
    <font>
      <u/>
      <sz val="9"/>
      <color theme="10"/>
      <name val="Arial"/>
    </font>
    <font>
      <sz val="9"/>
      <color rgb="FF000000"/>
      <name val="Arial"/>
    </font>
    <font>
      <sz val="10"/>
      <color rgb="FFFFFFFF"/>
      <name val="Noto Sans"/>
      <family val="2"/>
    </font>
    <font>
      <sz val="10"/>
      <color rgb="FF000000"/>
      <name val="Noto Sans"/>
      <family val="2"/>
    </font>
    <font>
      <i/>
      <sz val="11"/>
      <name val="Noto Sans"/>
      <family val="2"/>
    </font>
    <font>
      <sz val="10"/>
      <name val="Noto Sans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CB023E"/>
        <bgColor rgb="FFCB0230"/>
      </patternFill>
    </fill>
    <fill>
      <patternFill patternType="solid">
        <fgColor rgb="FFF2F2F2"/>
        <bgColor rgb="FFEEEEEE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BBE33D"/>
      </patternFill>
    </fill>
    <fill>
      <patternFill patternType="solid">
        <fgColor rgb="FFCCCCCC"/>
        <bgColor rgb="FFC0C0C0"/>
      </patternFill>
    </fill>
    <fill>
      <patternFill patternType="solid">
        <fgColor rgb="FFB2B2B2"/>
        <bgColor rgb="FFB3B3B3"/>
      </patternFill>
    </fill>
    <fill>
      <patternFill patternType="solid">
        <fgColor rgb="FFEEEEEE"/>
        <bgColor rgb="FFF2F2F2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B023E"/>
      </left>
      <right style="thin">
        <color rgb="FFCB023E"/>
      </right>
      <top style="thin">
        <color rgb="FFCB023E"/>
      </top>
      <bottom style="thin">
        <color rgb="FFCB023E"/>
      </bottom>
      <diagonal/>
    </border>
    <border>
      <left style="hair">
        <color rgb="FFCB023E"/>
      </left>
      <right style="hair">
        <color rgb="FFCB023E"/>
      </right>
      <top style="hair">
        <color rgb="FFCB023E"/>
      </top>
      <bottom style="hair">
        <color rgb="FFCB023E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/>
    <xf numFmtId="0" fontId="4" fillId="0" borderId="0" applyBorder="0" applyProtection="0"/>
    <xf numFmtId="0" fontId="5" fillId="0" borderId="0"/>
    <xf numFmtId="0" fontId="4" fillId="0" borderId="0" applyBorder="0" applyProtection="0"/>
    <xf numFmtId="0" fontId="4" fillId="0" borderId="0" applyBorder="0" applyProtection="0">
      <alignment horizontal="left"/>
    </xf>
    <xf numFmtId="0" fontId="4" fillId="0" borderId="0" applyBorder="0" applyProtection="0"/>
    <xf numFmtId="0" fontId="6" fillId="0" borderId="0"/>
    <xf numFmtId="164" fontId="7" fillId="0" borderId="0"/>
    <xf numFmtId="164" fontId="6" fillId="0" borderId="0" applyBorder="0" applyProtection="0"/>
    <xf numFmtId="164" fontId="6" fillId="0" borderId="0" applyBorder="0" applyProtection="0"/>
    <xf numFmtId="0" fontId="8" fillId="0" borderId="0" applyBorder="0" applyProtection="0"/>
    <xf numFmtId="0" fontId="8" fillId="0" borderId="0" applyBorder="0" applyProtection="0">
      <alignment horizontal="left"/>
    </xf>
    <xf numFmtId="0" fontId="37" fillId="0" borderId="0" applyNumberForma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1">
    <xf numFmtId="0" fontId="0" fillId="0" borderId="0" xfId="0"/>
    <xf numFmtId="165" fontId="5" fillId="3" borderId="2" xfId="0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65" fontId="5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65" fontId="14" fillId="0" borderId="2" xfId="0" applyNumberFormat="1" applyFont="1" applyBorder="1" applyAlignment="1">
      <alignment horizontal="left" vertical="center" wrapText="1"/>
    </xf>
    <xf numFmtId="165" fontId="14" fillId="3" borderId="2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165" fontId="15" fillId="0" borderId="2" xfId="0" applyNumberFormat="1" applyFont="1" applyBorder="1" applyAlignment="1">
      <alignment horizontal="left" vertical="center" wrapText="1"/>
    </xf>
    <xf numFmtId="0" fontId="14" fillId="0" borderId="0" xfId="0" applyFont="1"/>
    <xf numFmtId="0" fontId="12" fillId="0" borderId="0" xfId="0" applyFont="1"/>
    <xf numFmtId="0" fontId="16" fillId="0" borderId="0" xfId="0" applyFont="1"/>
    <xf numFmtId="0" fontId="17" fillId="2" borderId="1" xfId="0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left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4" fillId="0" borderId="4" xfId="6" applyBorder="1"/>
    <xf numFmtId="0" fontId="4" fillId="0" borderId="5" xfId="7" applyBorder="1">
      <alignment horizontal="left"/>
    </xf>
    <xf numFmtId="0" fontId="4" fillId="0" borderId="6" xfId="7" applyBorder="1">
      <alignment horizontal="left"/>
    </xf>
    <xf numFmtId="0" fontId="8" fillId="0" borderId="7" xfId="14" applyBorder="1">
      <alignment horizontal="left"/>
    </xf>
    <xf numFmtId="0" fontId="5" fillId="0" borderId="0" xfId="0" applyFont="1"/>
    <xf numFmtId="0" fontId="18" fillId="0" borderId="0" xfId="0" applyFont="1"/>
    <xf numFmtId="167" fontId="5" fillId="0" borderId="0" xfId="0" applyNumberFormat="1" applyFont="1"/>
    <xf numFmtId="0" fontId="19" fillId="2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5" fillId="0" borderId="0" xfId="6" applyFont="1"/>
    <xf numFmtId="10" fontId="5" fillId="0" borderId="0" xfId="0" applyNumberFormat="1" applyFont="1"/>
    <xf numFmtId="0" fontId="23" fillId="0" borderId="0" xfId="0" applyFont="1" applyAlignment="1">
      <alignment horizontal="left"/>
    </xf>
    <xf numFmtId="0" fontId="22" fillId="0" borderId="0" xfId="0" applyFont="1"/>
    <xf numFmtId="2" fontId="5" fillId="3" borderId="2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165" fontId="5" fillId="0" borderId="2" xfId="0" applyNumberFormat="1" applyFont="1" applyBorder="1" applyAlignment="1">
      <alignment horizontal="left" vertical="center" wrapText="1"/>
    </xf>
    <xf numFmtId="165" fontId="5" fillId="0" borderId="0" xfId="0" applyNumberFormat="1" applyFont="1"/>
    <xf numFmtId="0" fontId="23" fillId="0" borderId="0" xfId="0" applyFont="1"/>
    <xf numFmtId="1" fontId="5" fillId="0" borderId="2" xfId="0" applyNumberFormat="1" applyFont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 vertical="center" wrapText="1"/>
    </xf>
    <xf numFmtId="0" fontId="25" fillId="4" borderId="0" xfId="0" applyFont="1" applyFill="1"/>
    <xf numFmtId="165" fontId="26" fillId="0" borderId="0" xfId="0" applyNumberFormat="1" applyFont="1" applyAlignment="1">
      <alignment horizontal="right" vertical="center" wrapText="1"/>
    </xf>
    <xf numFmtId="0" fontId="21" fillId="0" borderId="0" xfId="0" applyFont="1"/>
    <xf numFmtId="0" fontId="25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wrapText="1"/>
    </xf>
    <xf numFmtId="2" fontId="5" fillId="0" borderId="0" xfId="0" applyNumberFormat="1" applyFont="1"/>
    <xf numFmtId="0" fontId="5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165" fontId="22" fillId="3" borderId="2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Border="1"/>
    <xf numFmtId="10" fontId="5" fillId="3" borderId="2" xfId="0" applyNumberFormat="1" applyFont="1" applyFill="1" applyBorder="1" applyAlignment="1">
      <alignment horizontal="center" vertical="center" wrapText="1"/>
    </xf>
    <xf numFmtId="10" fontId="22" fillId="3" borderId="2" xfId="0" applyNumberFormat="1" applyFont="1" applyFill="1" applyBorder="1" applyAlignment="1">
      <alignment horizontal="center" vertical="center" wrapText="1"/>
    </xf>
    <xf numFmtId="168" fontId="5" fillId="0" borderId="0" xfId="0" applyNumberFormat="1" applyFont="1"/>
    <xf numFmtId="3" fontId="22" fillId="3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0" applyFont="1" applyAlignment="1">
      <alignment horizontal="justify"/>
    </xf>
    <xf numFmtId="0" fontId="28" fillId="0" borderId="0" xfId="0" applyFont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/>
    <xf numFmtId="3" fontId="5" fillId="0" borderId="2" xfId="0" applyNumberFormat="1" applyFont="1" applyBorder="1" applyAlignment="1">
      <alignment horizontal="left" vertical="center" wrapText="1"/>
    </xf>
    <xf numFmtId="3" fontId="22" fillId="0" borderId="2" xfId="0" applyNumberFormat="1" applyFont="1" applyBorder="1" applyAlignment="1">
      <alignment horizontal="left" vertical="center" wrapText="1"/>
    </xf>
    <xf numFmtId="0" fontId="20" fillId="0" borderId="0" xfId="0" applyFont="1"/>
    <xf numFmtId="0" fontId="29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3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3" fontId="29" fillId="0" borderId="0" xfId="0" applyNumberFormat="1" applyFont="1" applyAlignment="1">
      <alignment horizontal="right" wrapText="1"/>
    </xf>
    <xf numFmtId="169" fontId="5" fillId="0" borderId="0" xfId="0" applyNumberFormat="1" applyFont="1"/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right" wrapText="1"/>
    </xf>
    <xf numFmtId="1" fontId="19" fillId="2" borderId="1" xfId="0" applyNumberFormat="1" applyFont="1" applyFill="1" applyBorder="1" applyAlignment="1">
      <alignment horizontal="center" vertical="center" wrapText="1"/>
    </xf>
    <xf numFmtId="1" fontId="26" fillId="4" borderId="0" xfId="0" applyNumberFormat="1" applyFont="1" applyFill="1" applyAlignment="1">
      <alignment horizontal="right" wrapText="1"/>
    </xf>
    <xf numFmtId="0" fontId="2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" fontId="5" fillId="0" borderId="0" xfId="0" applyNumberFormat="1" applyFont="1"/>
    <xf numFmtId="3" fontId="5" fillId="3" borderId="2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wrapText="1"/>
    </xf>
    <xf numFmtId="0" fontId="20" fillId="0" borderId="0" xfId="0" applyFont="1" applyAlignment="1">
      <alignment horizontal="left"/>
    </xf>
    <xf numFmtId="0" fontId="22" fillId="0" borderId="0" xfId="3" applyFont="1"/>
    <xf numFmtId="0" fontId="5" fillId="0" borderId="0" xfId="3" applyFont="1"/>
    <xf numFmtId="4" fontId="5" fillId="3" borderId="2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4" fontId="5" fillId="0" borderId="2" xfId="0" applyNumberFormat="1" applyFont="1" applyBorder="1" applyAlignment="1">
      <alignment horizontal="left" vertical="center" wrapText="1"/>
    </xf>
    <xf numFmtId="4" fontId="5" fillId="0" borderId="0" xfId="0" applyNumberFormat="1" applyFont="1"/>
    <xf numFmtId="0" fontId="5" fillId="5" borderId="0" xfId="0" applyFont="1" applyFill="1"/>
    <xf numFmtId="0" fontId="19" fillId="0" borderId="0" xfId="0" applyFont="1" applyAlignment="1">
      <alignment horizontal="left" wrapText="1"/>
    </xf>
    <xf numFmtId="165" fontId="5" fillId="7" borderId="2" xfId="0" applyNumberFormat="1" applyFont="1" applyFill="1" applyBorder="1" applyAlignment="1">
      <alignment horizontal="center" vertical="center" wrapText="1"/>
    </xf>
    <xf numFmtId="168" fontId="5" fillId="3" borderId="2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32" fillId="0" borderId="0" xfId="0" applyFont="1"/>
    <xf numFmtId="3" fontId="32" fillId="0" borderId="0" xfId="0" applyNumberFormat="1" applyFont="1"/>
    <xf numFmtId="168" fontId="5" fillId="3" borderId="2" xfId="0" applyNumberFormat="1" applyFont="1" applyFill="1" applyBorder="1" applyAlignment="1">
      <alignment horizontal="left" vertical="center" wrapText="1"/>
    </xf>
    <xf numFmtId="170" fontId="5" fillId="0" borderId="0" xfId="0" applyNumberFormat="1" applyFont="1"/>
    <xf numFmtId="165" fontId="2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165" fontId="14" fillId="0" borderId="0" xfId="0" applyNumberFormat="1" applyFont="1"/>
    <xf numFmtId="165" fontId="14" fillId="3" borderId="2" xfId="0" applyNumberFormat="1" applyFont="1" applyFill="1" applyBorder="1" applyAlignment="1">
      <alignment horizontal="center" vertical="center" wrapText="1"/>
    </xf>
    <xf numFmtId="170" fontId="14" fillId="0" borderId="0" xfId="0" applyNumberFormat="1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65" fontId="36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1" fontId="5" fillId="3" borderId="0" xfId="0" applyNumberFormat="1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1" fontId="5" fillId="3" borderId="0" xfId="0" applyNumberFormat="1" applyFont="1" applyFill="1" applyAlignment="1">
      <alignment horizontal="left" vertical="center"/>
    </xf>
    <xf numFmtId="165" fontId="0" fillId="3" borderId="2" xfId="0" applyNumberFormat="1" applyFill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1" fillId="0" borderId="0" xfId="0" applyFont="1" applyAlignment="1">
      <alignment horizontal="left" wrapText="1"/>
    </xf>
    <xf numFmtId="165" fontId="5" fillId="3" borderId="2" xfId="0" applyNumberFormat="1" applyFont="1" applyFill="1" applyBorder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Fill="1"/>
    <xf numFmtId="0" fontId="39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3" fontId="40" fillId="8" borderId="2" xfId="0" applyNumberFormat="1" applyFont="1" applyFill="1" applyBorder="1" applyAlignment="1">
      <alignment horizontal="center" vertical="center" wrapText="1"/>
    </xf>
    <xf numFmtId="0" fontId="40" fillId="0" borderId="0" xfId="0" applyFont="1"/>
    <xf numFmtId="171" fontId="42" fillId="8" borderId="2" xfId="0" applyNumberFormat="1" applyFont="1" applyFill="1" applyBorder="1" applyAlignment="1">
      <alignment horizontal="center" vertical="center" wrapText="1"/>
    </xf>
    <xf numFmtId="169" fontId="14" fillId="0" borderId="0" xfId="17" applyNumberFormat="1" applyFont="1"/>
    <xf numFmtId="10" fontId="14" fillId="0" borderId="0" xfId="17" applyNumberFormat="1" applyFont="1"/>
    <xf numFmtId="165" fontId="42" fillId="8" borderId="2" xfId="0" applyNumberFormat="1" applyFont="1" applyFill="1" applyBorder="1" applyAlignment="1">
      <alignment horizontal="center" vertical="center" wrapText="1"/>
    </xf>
    <xf numFmtId="44" fontId="42" fillId="8" borderId="2" xfId="16" applyFont="1" applyFill="1" applyBorder="1" applyAlignment="1">
      <alignment horizontal="center" vertical="center" wrapText="1"/>
    </xf>
    <xf numFmtId="10" fontId="14" fillId="0" borderId="0" xfId="0" applyNumberFormat="1" applyFont="1"/>
    <xf numFmtId="0" fontId="37" fillId="0" borderId="0" xfId="15" applyAlignment="1">
      <alignment horizontal="left"/>
    </xf>
    <xf numFmtId="0" fontId="37" fillId="0" borderId="0" xfId="15"/>
  </cellXfs>
  <cellStyles count="18">
    <cellStyle name="Camp de la taula dinàmica" xfId="6" xr:uid="{00000000-0005-0000-0000-00000B000000}"/>
    <cellStyle name="Cantonada de la taula dinàmica" xfId="8" xr:uid="{00000000-0005-0000-0000-00000D000000}"/>
    <cellStyle name="Categoria de la taula dinàmica" xfId="7" xr:uid="{00000000-0005-0000-0000-00000C000000}"/>
    <cellStyle name="Encapçalament" xfId="1" xr:uid="{00000000-0005-0000-0000-000006000000}"/>
    <cellStyle name="Hipervínculo" xfId="15" builtinId="8"/>
    <cellStyle name="Moneda" xfId="16" builtinId="4"/>
    <cellStyle name="Normal" xfId="0" builtinId="0"/>
    <cellStyle name="Normal 2" xfId="5" xr:uid="{00000000-0005-0000-0000-00000A000000}"/>
    <cellStyle name="Normal 3" xfId="9" xr:uid="{00000000-0005-0000-0000-00000E000000}"/>
    <cellStyle name="Normal 4" xfId="3" xr:uid="{00000000-0005-0000-0000-000008000000}"/>
    <cellStyle name="Porcentaje" xfId="17" builtinId="5"/>
    <cellStyle name="Porcentual" xfId="10" xr:uid="{00000000-0005-0000-0000-00000F000000}"/>
    <cellStyle name="Porcentual 2" xfId="11" xr:uid="{00000000-0005-0000-0000-000010000000}"/>
    <cellStyle name="Porcentual 3" xfId="12" xr:uid="{00000000-0005-0000-0000-000011000000}"/>
    <cellStyle name="Resultat" xfId="2" xr:uid="{00000000-0005-0000-0000-000007000000}"/>
    <cellStyle name="Resultat de la taula dinàmica" xfId="13" xr:uid="{00000000-0005-0000-0000-000012000000}"/>
    <cellStyle name="Títol de la taula dinàmica" xfId="14" xr:uid="{00000000-0005-0000-0000-000013000000}"/>
    <cellStyle name="Valor de la taula dinàmica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B2B2B2"/>
      <rgbColor rgb="FFCB023E"/>
      <rgbColor rgb="FF376091"/>
      <rgbColor rgb="FFC0C0C0"/>
      <rgbColor rgb="FF808080"/>
      <rgbColor rgb="FF999999"/>
      <rgbColor rgb="FFE64273"/>
      <rgbColor rgb="FFF2F2F2"/>
      <rgbColor rgb="FFEEEEEE"/>
      <rgbColor rgb="FF660066"/>
      <rgbColor rgb="FFEC9BA4"/>
      <rgbColor rgb="FF0070C0"/>
      <rgbColor rgb="FFCCCCCC"/>
      <rgbColor rgb="FF000080"/>
      <rgbColor rgb="FFFF00FF"/>
      <rgbColor rgb="FFBBE33D"/>
      <rgbColor rgb="FF00FFFF"/>
      <rgbColor rgb="FFFF420E"/>
      <rgbColor rgb="FFCB0230"/>
      <rgbColor rgb="FF365F91"/>
      <rgbColor rgb="FF0000FF"/>
      <rgbColor rgb="FF00CCFF"/>
      <rgbColor rgb="FFDDDDDD"/>
      <rgbColor rgb="FFEEECE1"/>
      <rgbColor rgb="FFF2DBDB"/>
      <rgbColor rgb="FF99CCFF"/>
      <rgbColor rgb="FFFFA6A6"/>
      <rgbColor rgb="FFB3B3B3"/>
      <rgbColor rgb="FFFFCC99"/>
      <rgbColor rgb="FF376092"/>
      <rgbColor rgb="FF81ACA6"/>
      <rgbColor rgb="FF81D41A"/>
      <rgbColor rgb="FFFFBF00"/>
      <rgbColor rgb="FFFF9900"/>
      <rgbColor rgb="FFFF8000"/>
      <rgbColor rgb="FF6B5E9B"/>
      <rgbColor rgb="FF969696"/>
      <rgbColor rgb="FF004586"/>
      <rgbColor rgb="FF468A1A"/>
      <rgbColor rgb="FF000001"/>
      <rgbColor rgb="FF333300"/>
      <rgbColor rgb="FF784B04"/>
      <rgbColor rgb="FFFF3838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SATISFACCIÓ PER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761289578407"/>
          <c:y val="1.9776714513556601E-2"/>
          <c:w val="0.76872945383240099"/>
          <c:h val="0.88261562998405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'G1.'!$C$5</c:f>
              <c:strCache>
                <c:ptCount val="1"/>
                <c:pt idx="0">
                  <c:v>Any 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multiLvlStrRef>
              <c:f>'G1.'!$A$6:$B$9</c:f>
              <c:multiLvlStrCache>
                <c:ptCount val="4"/>
                <c:lvl>
                  <c:pt idx="0">
                    <c:v>SATISFET</c:v>
                  </c:pt>
                  <c:pt idx="1">
                    <c:v> NO SATISFET</c:v>
                  </c:pt>
                  <c:pt idx="2">
                    <c:v>SATISFETA</c:v>
                  </c:pt>
                  <c:pt idx="3">
                    <c:v>NO SATISFETA</c:v>
                  </c:pt>
                </c:lvl>
                <c:lvl>
                  <c:pt idx="0">
                    <c:v>HOME</c:v>
                  </c:pt>
                  <c:pt idx="2">
                    <c:v>DONA</c:v>
                  </c:pt>
                </c:lvl>
              </c:multiLvlStrCache>
            </c:multiLvlStrRef>
          </c:cat>
          <c:val>
            <c:numRef>
              <c:f>'G1.'!$C$6:$C$9</c:f>
              <c:numCache>
                <c:formatCode>0.00\ %</c:formatCode>
                <c:ptCount val="4"/>
                <c:pt idx="0">
                  <c:v>0.93035439137134002</c:v>
                </c:pt>
                <c:pt idx="1">
                  <c:v>6.9645608628659983E-2</c:v>
                </c:pt>
                <c:pt idx="2">
                  <c:v>0.94642857142857251</c:v>
                </c:pt>
                <c:pt idx="3">
                  <c:v>5.3571428571427493E-2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9-4C56-A952-8D31CC56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875059"/>
        <c:axId val="40737136"/>
      </c:barChart>
      <c:catAx>
        <c:axId val="248750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40737136"/>
        <c:crosses val="autoZero"/>
        <c:auto val="1"/>
        <c:lblAlgn val="ctr"/>
        <c:lblOffset val="100"/>
        <c:noMultiLvlLbl val="0"/>
      </c:catAx>
      <c:valAx>
        <c:axId val="40737136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24875059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0" strike="noStrike" spc="-1">
                <a:latin typeface="Noto Sans"/>
              </a:defRPr>
            </a:pPr>
            <a:r>
              <a:rPr lang="es-ES" sz="1100" b="0" strike="noStrike" spc="-1">
                <a:latin typeface="Noto Sans"/>
              </a:rPr>
              <a:t>DISTRIBUCIÓ PER ILLES 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0C-4432-94BC-28CE1C5664B3}"/>
              </c:ext>
            </c:extLst>
          </c:dPt>
          <c:cat>
            <c:strRef>
              <c:f>'G4.'!$B$12:$B$15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'G4.'!$E$12:$E$15</c:f>
              <c:numCache>
                <c:formatCode>0.00\ %</c:formatCode>
                <c:ptCount val="4"/>
                <c:pt idx="0">
                  <c:v>0.73619631901840488</c:v>
                </c:pt>
                <c:pt idx="1">
                  <c:v>6.1349693251533742E-2</c:v>
                </c:pt>
                <c:pt idx="2">
                  <c:v>8.5889570552147243E-2</c:v>
                </c:pt>
                <c:pt idx="3">
                  <c:v>0.1165644171779141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C-4432-94BC-28CE1C566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7649"/>
        <c:axId val="6341115"/>
      </c:barChart>
      <c:catAx>
        <c:axId val="41276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6341115"/>
        <c:crosses val="autoZero"/>
        <c:auto val="1"/>
        <c:lblAlgn val="ctr"/>
        <c:lblOffset val="100"/>
        <c:noMultiLvlLbl val="0"/>
      </c:catAx>
      <c:valAx>
        <c:axId val="6341115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412764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SEXE</a:t>
            </a:r>
          </a:p>
        </c:rich>
      </c:tx>
      <c:layout>
        <c:manualLayout>
          <c:xMode val="edge"/>
          <c:yMode val="edge"/>
          <c:x val="1.6988163086365599E-2"/>
          <c:y val="5.8117835243934997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51074090311301"/>
          <c:y val="0.230205278592375"/>
          <c:w val="0.66407277509864104"/>
          <c:h val="0.73673687016795497"/>
        </c:manualLayout>
      </c:layout>
      <c:pieChart>
        <c:varyColors val="1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B2B2B2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D9A9-4D37-9371-4DA043432A92}"/>
              </c:ext>
            </c:extLst>
          </c:dPt>
          <c:dPt>
            <c:idx val="1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9A9-4D37-9371-4DA043432A92}"/>
              </c:ext>
            </c:extLst>
          </c:dPt>
          <c:dLbls>
            <c:dLbl>
              <c:idx val="0"/>
              <c:tx>
                <c:rich>
                  <a:bodyPr wrap="none"/>
                  <a:lstStyle/>
                  <a:p>
                    <a:pPr>
                      <a:defRPr sz="900" b="1" strike="noStrike" spc="-1">
                        <a:solidFill>
                          <a:sysClr val="windowText" lastClr="000000"/>
                        </a:solidFill>
                        <a:latin typeface="Noto Sans"/>
                      </a:defRPr>
                    </a:pPr>
                    <a:fld id="{00432981-489E-4C77-A270-4947F191CFA5}" type="CELLRANG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900" b="1" strike="noStrike" spc="-1">
                          <a:solidFill>
                            <a:sysClr val="windowText" lastClr="000000"/>
                          </a:solidFill>
                          <a:latin typeface="Noto San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9A9-4D37-9371-4DA043432A92}"/>
                </c:ext>
              </c:extLst>
            </c:dLbl>
            <c:dLbl>
              <c:idx val="1"/>
              <c:tx>
                <c:rich>
                  <a:bodyPr wrap="none"/>
                  <a:lstStyle/>
                  <a:p>
                    <a:pPr>
                      <a:defRPr sz="900" b="1" strike="noStrike" spc="-1">
                        <a:solidFill>
                          <a:sysClr val="windowText" lastClr="000000"/>
                        </a:solidFill>
                        <a:latin typeface="Noto Sans"/>
                      </a:defRPr>
                    </a:pPr>
                    <a:fld id="{7EA06263-9440-4C63-9165-CC2FCAC1E306}" type="CELLRANG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900" b="1" strike="noStrike" spc="-1">
                          <a:solidFill>
                            <a:sysClr val="windowText" lastClr="000000"/>
                          </a:solidFill>
                          <a:latin typeface="Noto San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A9-4D37-9371-4DA043432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1" strike="noStrike" spc="-1">
                    <a:solidFill>
                      <a:sysClr val="windowText" lastClr="000000"/>
                    </a:solidFill>
                    <a:latin typeface="Noto San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'G4.'!$A$19:$A$20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'G4.'!$C$19:$C$20</c:f>
              <c:numCache>
                <c:formatCode>#,000\ %</c:formatCode>
                <c:ptCount val="2"/>
                <c:pt idx="0">
                  <c:v>0.44171779141104295</c:v>
                </c:pt>
                <c:pt idx="1">
                  <c:v>0.55828220858895705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'G4.'!$C$19:$C$20</c15:f>
                <c15:dlblRangeCache>
                  <c:ptCount val="2"/>
                  <c:pt idx="0">
                    <c:v>44,17 %</c:v>
                  </c:pt>
                  <c:pt idx="1">
                    <c:v>55,83 %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9A9-4D37-9371-4DA04343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l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 PER EDAT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27523491967301"/>
          <c:y val="0.187474416700778"/>
          <c:w val="0.54561988481358004"/>
          <c:h val="0.76463364715513704"/>
        </c:manualLayout>
      </c:layout>
      <c:pieChart>
        <c:varyColors val="1"/>
        <c:ser>
          <c:idx val="0"/>
          <c:order val="0"/>
          <c:spPr>
            <a:solidFill>
              <a:srgbClr val="B2B2B2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D28-4BDD-BBE5-AA21E8CBC612}"/>
              </c:ext>
            </c:extLst>
          </c:dPt>
          <c:dPt>
            <c:idx val="1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28-4BDD-BBE5-AA21E8CBC612}"/>
              </c:ext>
            </c:extLst>
          </c:dPt>
          <c:dLbls>
            <c:dLbl>
              <c:idx val="0"/>
              <c:tx>
                <c:rich>
                  <a:bodyPr wrap="none" anchorCtr="0"/>
                  <a:lstStyle/>
                  <a:p>
                    <a:pPr algn="ctr">
                      <a:defRPr lang="en-US" sz="900" b="1" i="0" u="none" strike="noStrike" kern="1200" spc="-1" baseline="0">
                        <a:solidFill>
                          <a:sysClr val="windowText" lastClr="000000"/>
                        </a:solidFill>
                        <a:latin typeface="Noto Sans"/>
                        <a:ea typeface="+mn-ea"/>
                        <a:cs typeface="+mn-cs"/>
                      </a:defRPr>
                    </a:pPr>
                    <a:fld id="{D9CE114F-8067-4D99-A82D-EB71B0F6D89C}" type="CELLRANGE">
                      <a:rPr lang="en-US" sz="900" b="1" i="0" u="none" strike="noStrike" kern="1200" spc="-1" baseline="0">
                        <a:solidFill>
                          <a:sysClr val="windowText" lastClr="000000"/>
                        </a:solidFill>
                        <a:latin typeface="Noto Sans"/>
                        <a:ea typeface="+mn-ea"/>
                        <a:cs typeface="+mn-cs"/>
                      </a:rPr>
                      <a:pPr algn="ctr">
                        <a:defRPr lang="en-US" sz="900" b="1" i="0" u="none" strike="noStrike" kern="1200" spc="-1" baseline="0">
                          <a:solidFill>
                            <a:sysClr val="windowText" lastClr="000000"/>
                          </a:solidFill>
                          <a:latin typeface="Noto Sans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D28-4BDD-BBE5-AA21E8CBC612}"/>
                </c:ext>
              </c:extLst>
            </c:dLbl>
            <c:dLbl>
              <c:idx val="1"/>
              <c:tx>
                <c:rich>
                  <a:bodyPr wrap="none" anchorCtr="0"/>
                  <a:lstStyle/>
                  <a:p>
                    <a:pPr algn="ctr">
                      <a:defRPr lang="en-US" sz="900" b="1" i="0" u="none" strike="noStrike" kern="1200" spc="-1" baseline="0">
                        <a:solidFill>
                          <a:sysClr val="windowText" lastClr="000000"/>
                        </a:solidFill>
                        <a:latin typeface="Noto Sans"/>
                        <a:ea typeface="+mn-ea"/>
                        <a:cs typeface="+mn-cs"/>
                      </a:defRPr>
                    </a:pPr>
                    <a:fld id="{B2F1CFDF-BA67-455D-93CC-040FB957BFF1}" type="CELLRANGE">
                      <a:rPr lang="en-US" sz="900" b="1" i="0" u="none" strike="noStrike" kern="1200" spc="-1" baseline="0">
                        <a:solidFill>
                          <a:sysClr val="windowText" lastClr="000000"/>
                        </a:solidFill>
                        <a:latin typeface="Noto Sans"/>
                        <a:ea typeface="+mn-ea"/>
                        <a:cs typeface="+mn-cs"/>
                      </a:rPr>
                      <a:pPr algn="ctr">
                        <a:defRPr lang="en-US" sz="900" b="1" i="0" u="none" strike="noStrike" kern="1200" spc="-1" baseline="0">
                          <a:solidFill>
                            <a:sysClr val="windowText" lastClr="000000"/>
                          </a:solidFill>
                          <a:latin typeface="Noto Sans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716160893446017"/>
                      <c:h val="8.597854606476974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D28-4BDD-BBE5-AA21E8CBC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 anchorCtr="0"/>
              <a:lstStyle/>
              <a:p>
                <a:pPr algn="ctr">
                  <a:defRPr lang="en-US" sz="900" b="1" i="0" u="none" strike="noStrike" kern="1200" spc="-1" baseline="0">
                    <a:solidFill>
                      <a:sysClr val="windowText" lastClr="000000"/>
                    </a:solidFill>
                    <a:latin typeface="Noto Sans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'G4.'!$A$25:$A$26</c:f>
              <c:strCache>
                <c:ptCount val="2"/>
                <c:pt idx="0">
                  <c:v>JOVES</c:v>
                </c:pt>
                <c:pt idx="1">
                  <c:v> &gt; 30 ANYS</c:v>
                </c:pt>
              </c:strCache>
            </c:strRef>
          </c:cat>
          <c:val>
            <c:numRef>
              <c:f>'G4.'!$B$25:$B$26</c:f>
              <c:numCache>
                <c:formatCode>General</c:formatCode>
                <c:ptCount val="2"/>
                <c:pt idx="0">
                  <c:v>89</c:v>
                </c:pt>
                <c:pt idx="1">
                  <c:v>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'G4.'!$C$25:$C$26</c15:f>
                <c15:dlblRangeCache>
                  <c:ptCount val="2"/>
                  <c:pt idx="0">
                    <c:v>54,60%</c:v>
                  </c:pt>
                  <c:pt idx="1">
                    <c:v>45,40%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BD28-4BDD-BBE5-AA21E8CBC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l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99999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AFC-4701-A212-3AD54D631A1F}"/>
              </c:ext>
            </c:extLst>
          </c:dPt>
          <c:dPt>
            <c:idx val="1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AFC-4701-A212-3AD54D631A1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0" strike="noStrike" spc="-1">
                      <a:solidFill>
                        <a:sysClr val="windowText" lastClr="000000"/>
                      </a:solidFill>
                      <a:latin typeface="Noto San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AFC-4701-A212-3AD54D631A1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0" strike="noStrike" spc="-1">
                      <a:solidFill>
                        <a:sysClr val="windowText" lastClr="000000"/>
                      </a:solidFill>
                      <a:latin typeface="Noto San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CAFC-4701-A212-3AD54D631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ysClr val="windowText" lastClr="000000"/>
                    </a:solidFill>
                    <a:latin typeface="Noto San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'G5.'!$A$15:$A$16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'G5.'!$B$15:$B$16</c:f>
              <c:numCache>
                <c:formatCode>General</c:formatCode>
                <c:ptCount val="2"/>
                <c:pt idx="0">
                  <c:v>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C-4701-A212-3AD54D631A1F}"/>
            </c:ext>
          </c:extLst>
        </c:ser>
        <c:ser>
          <c:idx val="1"/>
          <c:order val="1"/>
          <c:spPr>
            <a:solidFill>
              <a:srgbClr val="FF420E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6-CAFC-4701-A212-3AD54D631A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CAFC-4701-A212-3AD54D631A1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FC-4701-A212-3AD54D631A1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FC-4701-A212-3AD54D631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'G5.'!$A$15:$A$16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'G5.'!$C$15:$C$16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FC-4701-A212-3AD54D631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EDAT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18455092002198E-2"/>
          <c:y val="0.301351748457244"/>
          <c:w val="0.862634359628347"/>
          <c:h val="0.64869233029679696"/>
        </c:manualLayout>
      </c:layout>
      <c:pieChart>
        <c:varyColors val="1"/>
        <c:ser>
          <c:idx val="0"/>
          <c:order val="0"/>
          <c:spPr>
            <a:solidFill>
              <a:srgbClr val="81D41A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99999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DB-4F6B-99CA-0F9BAD648D54}"/>
              </c:ext>
            </c:extLst>
          </c:dPt>
          <c:dPt>
            <c:idx val="1"/>
            <c:bubble3D val="0"/>
            <c:spPr>
              <a:solidFill>
                <a:srgbClr val="CB023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DB-4F6B-99CA-0F9BAD648D54}"/>
              </c:ext>
            </c:extLst>
          </c:dPt>
          <c:dLbls>
            <c:dLbl>
              <c:idx val="0"/>
              <c:numFmt formatCode="0\ %" sourceLinked="0"/>
              <c:spPr/>
              <c:txPr>
                <a:bodyPr wrap="none"/>
                <a:lstStyle/>
                <a:p>
                  <a:pPr>
                    <a:defRPr sz="900" b="0" strike="noStrike" spc="-1">
                      <a:solidFill>
                        <a:sysClr val="windowText" lastClr="000000"/>
                      </a:solidFill>
                      <a:latin typeface="Noto San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1DB-4F6B-99CA-0F9BAD648D54}"/>
                </c:ext>
              </c:extLst>
            </c:dLbl>
            <c:dLbl>
              <c:idx val="1"/>
              <c:numFmt formatCode="0\ %" sourceLinked="0"/>
              <c:spPr/>
              <c:txPr>
                <a:bodyPr wrap="none"/>
                <a:lstStyle/>
                <a:p>
                  <a:pPr>
                    <a:defRPr sz="900" b="0" strike="noStrike" spc="-1">
                      <a:solidFill>
                        <a:sysClr val="windowText" lastClr="000000"/>
                      </a:solidFill>
                      <a:latin typeface="Noto San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61DB-4F6B-99CA-0F9BAD648D54}"/>
                </c:ext>
              </c:extLst>
            </c:dLbl>
            <c:numFmt formatCode="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ysClr val="windowText" lastClr="000000"/>
                    </a:solidFill>
                    <a:latin typeface="Noto San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'G5.'!$A$24:$A$25</c:f>
              <c:strCache>
                <c:ptCount val="2"/>
                <c:pt idx="0">
                  <c:v>JOVES</c:v>
                </c:pt>
                <c:pt idx="1">
                  <c:v> &gt; 30 ANYS</c:v>
                </c:pt>
              </c:strCache>
            </c:strRef>
          </c:cat>
          <c:val>
            <c:numRef>
              <c:f>'G5.'!$C$24:$C$25</c:f>
              <c:numCache>
                <c:formatCode>0.00\ 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B-4F6B-99CA-0F9BAD648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ILLES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'G6.'!$B$13:$B$16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'G6.'!$E$13:$E$16</c:f>
              <c:numCache>
                <c:formatCode>0.00\ 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F-4BCA-A654-BAC89BD51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443280"/>
        <c:axId val="74064689"/>
      </c:barChart>
      <c:catAx>
        <c:axId val="8844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74064689"/>
        <c:crosses val="autoZero"/>
        <c:auto val="1"/>
        <c:lblAlgn val="ctr"/>
        <c:lblOffset val="100"/>
        <c:noMultiLvlLbl val="0"/>
      </c:catAx>
      <c:valAx>
        <c:axId val="74064689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8844328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DISTRIBUCIÓ PER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99999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70-4900-8691-6D7F03B06D04}"/>
              </c:ext>
            </c:extLst>
          </c:dPt>
          <c:dPt>
            <c:idx val="1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D70-4900-8691-6D7F03B06D04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1" strike="noStrike" spc="-1">
                      <a:solidFill>
                        <a:srgbClr val="FFFFFF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7D70-4900-8691-6D7F03B06D04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1" strike="noStrike" spc="-1">
                      <a:solidFill>
                        <a:srgbClr val="FFFFFF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D70-4900-8691-6D7F03B06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1" strike="noStrike" spc="-1">
                    <a:solidFill>
                      <a:srgbClr val="FFFFFF"/>
                    </a:solidFill>
                    <a:latin typeface="Bariol Regular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'G6.'!$A$22:$A$23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'G6.'!$B$22:$B$23</c:f>
              <c:numCache>
                <c:formatCode>General</c:formatCode>
                <c:ptCount val="2"/>
                <c:pt idx="0">
                  <c:v>83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70-4900-8691-6D7F03B0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Bariol Regular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DISTRIBUCIÓ PER EDATS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4B-4815-9D75-6907D99185D2}"/>
              </c:ext>
            </c:extLst>
          </c:dPt>
          <c:dPt>
            <c:idx val="1"/>
            <c:bubble3D val="0"/>
            <c:spPr>
              <a:solidFill>
                <a:srgbClr val="99999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84B-4815-9D75-6907D99185D2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1" strike="noStrike" spc="-1">
                      <a:solidFill>
                        <a:srgbClr val="FFFFFF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084B-4815-9D75-6907D99185D2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1" strike="noStrike" spc="-1">
                      <a:solidFill>
                        <a:srgbClr val="FFFFFF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084B-4815-9D75-6907D9918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1" strike="noStrike" spc="-1">
                    <a:solidFill>
                      <a:srgbClr val="FFFFFF"/>
                    </a:solidFill>
                    <a:latin typeface="Bariol Regular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'G6.'!$A$32:$A$33</c:f>
              <c:strCache>
                <c:ptCount val="2"/>
                <c:pt idx="0">
                  <c:v>JOVES</c:v>
                </c:pt>
                <c:pt idx="1">
                  <c:v> &gt; 30 ANYS</c:v>
                </c:pt>
              </c:strCache>
            </c:strRef>
          </c:cat>
          <c:val>
            <c:numRef>
              <c:f>'G6.'!$B$32:$B$33</c:f>
              <c:numCache>
                <c:formatCode>General</c:formatCode>
                <c:ptCount val="2"/>
                <c:pt idx="0">
                  <c:v>259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4B-4815-9D75-6907D9918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Bariol Regular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SEXE ALUMNES FORMACIÓ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2857142857"/>
          <c:y val="0.197172851054984"/>
          <c:w val="0.70709617180205397"/>
          <c:h val="0.787132314728199"/>
        </c:manualLayout>
      </c:layout>
      <c:pieChart>
        <c:varyColors val="1"/>
        <c:ser>
          <c:idx val="0"/>
          <c:order val="0"/>
          <c:spPr>
            <a:solidFill>
              <a:srgbClr val="DDDDDD"/>
            </a:solidFill>
            <a:ln w="0">
              <a:noFill/>
            </a:ln>
          </c:spPr>
          <c:dPt>
            <c:idx val="0"/>
            <c:bubble3D val="0"/>
            <c:explosion val="2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C9-4D2B-A7B5-4D036B859944}"/>
              </c:ext>
            </c:extLst>
          </c:dPt>
          <c:dPt>
            <c:idx val="1"/>
            <c:bubble3D val="0"/>
            <c:spPr>
              <a:solidFill>
                <a:srgbClr val="CCCCC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C9-4D2B-A7B5-4D036B859944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DC9-4D2B-A7B5-4D036B859944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DC9-4D2B-A7B5-4D036B859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'G7.'!$B$17:$B$18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'G7.'!$C$17:$C$18</c:f>
              <c:numCache>
                <c:formatCode>#,##0</c:formatCode>
                <c:ptCount val="2"/>
                <c:pt idx="0">
                  <c:v>9914</c:v>
                </c:pt>
                <c:pt idx="1">
                  <c:v>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C9-4D2B-A7B5-4D036B859944}"/>
            </c:ext>
          </c:extLst>
        </c:ser>
        <c:ser>
          <c:idx val="1"/>
          <c:order val="1"/>
          <c:spPr>
            <a:solidFill>
              <a:srgbClr val="FF420E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6-EDC9-4D2B-A7B5-4D036B8599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EDC9-4D2B-A7B5-4D036B859944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C9-4D2B-A7B5-4D036B859944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C9-4D2B-A7B5-4D036B859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'G7.'!$B$17:$B$18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'G7.'!$D$17:$D$18</c:f>
              <c:numCache>
                <c:formatCode>0.00\ %</c:formatCode>
                <c:ptCount val="2"/>
                <c:pt idx="0">
                  <c:v>0.54130494130494133</c:v>
                </c:pt>
                <c:pt idx="1">
                  <c:v>0.45869505869505872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C9-4D2B-A7B5-4D036B85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DELS PARTICIPANTS DE LA FORMACIÓ</a:t>
            </a:r>
          </a:p>
        </c:rich>
      </c:tx>
      <c:layout>
        <c:manualLayout>
          <c:xMode val="edge"/>
          <c:yMode val="edge"/>
          <c:x val="0.12747027793087201"/>
          <c:y val="4.2939793888989303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8967797811199"/>
          <c:y val="0.16235762068342099"/>
          <c:w val="0.65892449413431997"/>
          <c:h val="0.63614174651961697"/>
        </c:manualLayout>
      </c:layout>
      <c:pieChart>
        <c:varyColors val="1"/>
        <c:ser>
          <c:idx val="0"/>
          <c:order val="0"/>
          <c:spPr>
            <a:solidFill>
              <a:srgbClr val="E64273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3916-489D-90BB-A0318F467F16}"/>
              </c:ext>
            </c:extLst>
          </c:dPt>
          <c:dPt>
            <c:idx val="1"/>
            <c:bubble3D val="0"/>
            <c:spPr>
              <a:solidFill>
                <a:srgbClr val="DDDDDD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3916-489D-90BB-A0318F467F1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3916-489D-90BB-A0318F467F16}"/>
              </c:ext>
            </c:extLst>
          </c:dPt>
          <c:dPt>
            <c:idx val="3"/>
            <c:bubble3D val="0"/>
            <c:spPr>
              <a:solidFill>
                <a:srgbClr val="EC9BA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3916-489D-90BB-A0318F467F1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3916-489D-90BB-A0318F467F16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3916-489D-90BB-A0318F467F16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3916-489D-90BB-A0318F467F16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3916-489D-90BB-A0318F467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'G7.'!$A$32:$A$35</c:f>
              <c:strCache>
                <c:ptCount val="4"/>
                <c:pt idx="0">
                  <c:v>ACCIONS FORMATIVES TREBALLADORES I TREBALLADORS EN ATUR</c:v>
                </c:pt>
                <c:pt idx="1">
                  <c:v>ACCIONS FORMATIVES COL·LECTIUS VULNERABLES</c:v>
                </c:pt>
                <c:pt idx="2">
                  <c:v>ACCIONS FORMATIVES TREBALLADORES I TREBALLADORS OCUPATS</c:v>
                </c:pt>
                <c:pt idx="3">
                  <c:v>FORMACIÓ NO FINANÇADA</c:v>
                </c:pt>
              </c:strCache>
            </c:strRef>
          </c:cat>
          <c:val>
            <c:numRef>
              <c:f>'G7.'!$B$32:$B$35</c:f>
              <c:numCache>
                <c:formatCode>0.00\ %</c:formatCode>
                <c:ptCount val="4"/>
                <c:pt idx="0">
                  <c:v>0.70128310128310123</c:v>
                </c:pt>
                <c:pt idx="1">
                  <c:v>7.3764673764673772E-2</c:v>
                </c:pt>
                <c:pt idx="2">
                  <c:v>0.1690963690963691</c:v>
                </c:pt>
                <c:pt idx="3">
                  <c:v>5.5855855855855854E-2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6-489D-90BB-A0318F467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1.4329580348004099E-2"/>
          <c:y val="0.83348399927680294"/>
          <c:w val="0.94629921259842498"/>
          <c:h val="0.13949914112647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SATISFACCIÓ PER EDATS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'G1.'!$A$19:$A$27</c:f>
              <c:strCache>
                <c:ptCount val="9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&gt;=55</c:v>
                </c:pt>
              </c:strCache>
            </c:strRef>
          </c:cat>
          <c:val>
            <c:numRef>
              <c:f>'G1.'!$B$19:$B$27</c:f>
              <c:numCache>
                <c:formatCode>0.00\ %</c:formatCode>
                <c:ptCount val="9"/>
                <c:pt idx="0">
                  <c:v>0.9076678765880225</c:v>
                </c:pt>
                <c:pt idx="1">
                  <c:v>0.92065344224037249</c:v>
                </c:pt>
                <c:pt idx="2">
                  <c:v>0.95119521912350502</c:v>
                </c:pt>
                <c:pt idx="3">
                  <c:v>0.95063694267515997</c:v>
                </c:pt>
                <c:pt idx="4">
                  <c:v>0.95605612998523004</c:v>
                </c:pt>
                <c:pt idx="5">
                  <c:v>0.94413012729844503</c:v>
                </c:pt>
                <c:pt idx="6">
                  <c:v>0.93817204301075252</c:v>
                </c:pt>
                <c:pt idx="7">
                  <c:v>0.95114122681882995</c:v>
                </c:pt>
                <c:pt idx="8">
                  <c:v>0.95367132867132753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7-4A97-AFB5-3E80098F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85826"/>
        <c:axId val="69649484"/>
      </c:barChart>
      <c:catAx>
        <c:axId val="79858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69649484"/>
        <c:crosses val="autoZero"/>
        <c:auto val="1"/>
        <c:lblAlgn val="ctr"/>
        <c:lblOffset val="100"/>
        <c:noMultiLvlLbl val="0"/>
      </c:catAx>
      <c:valAx>
        <c:axId val="69649484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798582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PARTICIPANTS EN ACCIONS FORMATIVES PER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'G7.'!$B$52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B3B3B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'G7.'!$A$53:$A$56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'G7.'!$B$53:$B$56</c:f>
              <c:numCache>
                <c:formatCode>#,##0</c:formatCode>
                <c:ptCount val="4"/>
                <c:pt idx="0">
                  <c:v>6540</c:v>
                </c:pt>
                <c:pt idx="1">
                  <c:v>425</c:v>
                </c:pt>
                <c:pt idx="2">
                  <c:v>694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8-4DFD-9FAA-4906F50895FD}"/>
            </c:ext>
          </c:extLst>
        </c:ser>
        <c:ser>
          <c:idx val="1"/>
          <c:order val="1"/>
          <c:tx>
            <c:strRef>
              <c:f>'G7.'!$C$52</c:f>
              <c:strCache>
                <c:ptCount val="1"/>
                <c:pt idx="0">
                  <c:v>Dona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'G7.'!$A$53:$A$56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'G7.'!$C$53:$C$56</c:f>
              <c:numCache>
                <c:formatCode>#,##0</c:formatCode>
                <c:ptCount val="4"/>
                <c:pt idx="0">
                  <c:v>7665</c:v>
                </c:pt>
                <c:pt idx="1">
                  <c:v>820</c:v>
                </c:pt>
                <c:pt idx="2">
                  <c:v>647</c:v>
                </c:pt>
                <c:pt idx="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8-4DFD-9FAA-4906F508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08797"/>
        <c:axId val="256342"/>
      </c:barChart>
      <c:catAx>
        <c:axId val="119087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Noto Sans"/>
              </a:defRPr>
            </a:pPr>
            <a:endParaRPr lang="es-ES"/>
          </a:p>
        </c:txPr>
        <c:crossAx val="256342"/>
        <c:crosses val="autoZero"/>
        <c:auto val="1"/>
        <c:lblAlgn val="ctr"/>
        <c:lblOffset val="100"/>
        <c:noMultiLvlLbl val="0"/>
      </c:catAx>
      <c:valAx>
        <c:axId val="256342"/>
        <c:scaling>
          <c:orientation val="minMax"/>
          <c:max val="800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1908797"/>
        <c:crossesAt val="1"/>
        <c:crossBetween val="between"/>
        <c:minorUnit val="100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PER EDATS DELS PARTICIPANTS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81772454772091E-2"/>
          <c:y val="0.14448227136801287"/>
          <c:w val="0.95367150042821525"/>
          <c:h val="0.75465446419769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'G7.'!$A$44</c:f>
              <c:strCache>
                <c:ptCount val="1"/>
                <c:pt idx="0">
                  <c:v>TOTES LES INICIATIVES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'G7.'!$B$43:$J$43</c:f>
              <c:strCache>
                <c:ptCount val="9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&gt;=55</c:v>
                </c:pt>
              </c:strCache>
            </c:strRef>
          </c:cat>
          <c:val>
            <c:numRef>
              <c:f>'G7.'!$B$44:$J$44</c:f>
              <c:numCache>
                <c:formatCode>0.00\ %</c:formatCode>
                <c:ptCount val="9"/>
                <c:pt idx="0">
                  <c:v>0.17441586027849892</c:v>
                </c:pt>
                <c:pt idx="1">
                  <c:v>0.11848005664385178</c:v>
                </c:pt>
                <c:pt idx="2">
                  <c:v>0.10697427425064904</c:v>
                </c:pt>
                <c:pt idx="3">
                  <c:v>0.1033160254897333</c:v>
                </c:pt>
                <c:pt idx="4">
                  <c:v>0.10408307764928015</c:v>
                </c:pt>
                <c:pt idx="5">
                  <c:v>0.1063842341279207</c:v>
                </c:pt>
                <c:pt idx="6">
                  <c:v>0.10785933443474156</c:v>
                </c:pt>
                <c:pt idx="7">
                  <c:v>9.7297616237904172E-2</c:v>
                </c:pt>
                <c:pt idx="8">
                  <c:v>8.1189520887420347E-2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7-47F1-A45A-D79A62130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197065"/>
        <c:axId val="1735781"/>
      </c:barChart>
      <c:catAx>
        <c:axId val="321970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1735781"/>
        <c:crosses val="autoZero"/>
        <c:auto val="1"/>
        <c:lblAlgn val="ctr"/>
        <c:lblOffset val="100"/>
        <c:noMultiLvlLbl val="0"/>
      </c:catAx>
      <c:valAx>
        <c:axId val="1735781"/>
        <c:scaling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0.00\ %" sourceLinked="1"/>
        <c:majorTickMark val="out"/>
        <c:minorTickMark val="none"/>
        <c:tickLblPos val="nextTo"/>
        <c:crossAx val="3219706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DISTRIBUCIÓ DE PARTICIPANTS DESOCUPATS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'G7.'!$C$68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'G7.'!$A$69:$A$90</c:f>
              <c:strCache>
                <c:ptCount val="22"/>
                <c:pt idx="0">
                  <c:v>FABRICACIÓ MECÀNICA</c:v>
                </c:pt>
                <c:pt idx="1">
                  <c:v>INDÚSTRIES EXTRACTIVES</c:v>
                </c:pt>
                <c:pt idx="2">
                  <c:v>ARTS GRÀFIQUES</c:v>
                </c:pt>
                <c:pt idx="3">
                  <c:v>INSTAL·LACIÓ I MANTENIMENT</c:v>
                </c:pt>
                <c:pt idx="4">
                  <c:v>INDÚSTRIES ALIMENTÀRIES</c:v>
                </c:pt>
                <c:pt idx="5">
                  <c:v>IMATGE I SO</c:v>
                </c:pt>
                <c:pt idx="6">
                  <c:v>SANITAT</c:v>
                </c:pt>
                <c:pt idx="7">
                  <c:v>ENERGIA I AIGUA</c:v>
                </c:pt>
                <c:pt idx="8">
                  <c:v>MARÍTIM PESQUERA</c:v>
                </c:pt>
                <c:pt idx="9">
                  <c:v>ACTIVITATS FÍSIQUES I ESPORTIVES</c:v>
                </c:pt>
                <c:pt idx="10">
                  <c:v>ELECTRICITAT I ELECTRÒNICA</c:v>
                </c:pt>
                <c:pt idx="11">
                  <c:v>TRANSPORT I MANTENIMENT DE VEHICLES</c:v>
                </c:pt>
                <c:pt idx="12">
                  <c:v>AGRÀRIA</c:v>
                </c:pt>
                <c:pt idx="13">
                  <c:v>COMERÇ I MÀRQUETING</c:v>
                </c:pt>
                <c:pt idx="14">
                  <c:v>FORMACIÓ COMPLEMENTARIA</c:v>
                </c:pt>
                <c:pt idx="15">
                  <c:v>EDIFICACIÓ I OBRA CIVIL</c:v>
                </c:pt>
                <c:pt idx="16">
                  <c:v>SEGURETAT I MEDI AMBIENT</c:v>
                </c:pt>
                <c:pt idx="17">
                  <c:v>IMATGE PERSONAL</c:v>
                </c:pt>
                <c:pt idx="18">
                  <c:v>INFORMÀTICA I COMUNICACIONS</c:v>
                </c:pt>
                <c:pt idx="19">
                  <c:v>HOTELERIA I TURISME</c:v>
                </c:pt>
                <c:pt idx="20">
                  <c:v>SERVEIS SOCIOCULTURALS I A LA COMUNITAT</c:v>
                </c:pt>
                <c:pt idx="21">
                  <c:v>ADMINISTRACIÓ I GESTIÓ </c:v>
                </c:pt>
              </c:strCache>
            </c:strRef>
          </c:cat>
          <c:val>
            <c:numRef>
              <c:f>'G7.'!$C$69:$C$90</c:f>
              <c:numCache>
                <c:formatCode>0.00\ %</c:formatCode>
                <c:ptCount val="22"/>
                <c:pt idx="0">
                  <c:v>6.3071586250394197E-4</c:v>
                </c:pt>
                <c:pt idx="1">
                  <c:v>1.0249132765689057E-3</c:v>
                </c:pt>
                <c:pt idx="2">
                  <c:v>1.1825922421948912E-3</c:v>
                </c:pt>
                <c:pt idx="3">
                  <c:v>8.1204667297382523E-3</c:v>
                </c:pt>
                <c:pt idx="4">
                  <c:v>8.8300220750551876E-3</c:v>
                </c:pt>
                <c:pt idx="5">
                  <c:v>9.2242194891201511E-3</c:v>
                </c:pt>
                <c:pt idx="6">
                  <c:v>9.7760958688111015E-3</c:v>
                </c:pt>
                <c:pt idx="7">
                  <c:v>1.2298959318826869E-2</c:v>
                </c:pt>
                <c:pt idx="8">
                  <c:v>1.7738883632923367E-2</c:v>
                </c:pt>
                <c:pt idx="9">
                  <c:v>2.696310312204352E-2</c:v>
                </c:pt>
                <c:pt idx="10">
                  <c:v>2.727846105329549E-2</c:v>
                </c:pt>
                <c:pt idx="11">
                  <c:v>2.8303374329864395E-2</c:v>
                </c:pt>
                <c:pt idx="12">
                  <c:v>2.9564806054872279E-2</c:v>
                </c:pt>
                <c:pt idx="13">
                  <c:v>3.0826237779880163E-2</c:v>
                </c:pt>
                <c:pt idx="14">
                  <c:v>3.1535793125197102E-2</c:v>
                </c:pt>
                <c:pt idx="15">
                  <c:v>3.5241248817407755E-2</c:v>
                </c:pt>
                <c:pt idx="16">
                  <c:v>4.8013245033112585E-2</c:v>
                </c:pt>
                <c:pt idx="17">
                  <c:v>6.3859981078524128E-2</c:v>
                </c:pt>
                <c:pt idx="18">
                  <c:v>6.7486597287921793E-2</c:v>
                </c:pt>
                <c:pt idx="19">
                  <c:v>0.15223904131188901</c:v>
                </c:pt>
                <c:pt idx="20">
                  <c:v>0.1934720908230842</c:v>
                </c:pt>
                <c:pt idx="21">
                  <c:v>0.19638915168716492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B-4062-A2D7-47652A7E1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058709"/>
        <c:axId val="37092505"/>
      </c:barChart>
      <c:catAx>
        <c:axId val="2005870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7092505"/>
        <c:crosses val="autoZero"/>
        <c:auto val="1"/>
        <c:lblAlgn val="ctr"/>
        <c:lblOffset val="100"/>
        <c:noMultiLvlLbl val="0"/>
      </c:catAx>
      <c:valAx>
        <c:axId val="37092505"/>
        <c:scaling>
          <c:orientation val="minMax"/>
        </c:scaling>
        <c:delete val="1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.00\ %" sourceLinked="1"/>
        <c:majorTickMark val="out"/>
        <c:minorTickMark val="none"/>
        <c:tickLblPos val="nextTo"/>
        <c:crossAx val="2005870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DISTRIBUCIÓ DE PARTICITANTS VULNERABLES PER FAMÍLIA PROFESSIONAL</a:t>
            </a:r>
          </a:p>
        </c:rich>
      </c:tx>
      <c:layout>
        <c:manualLayout>
          <c:xMode val="edge"/>
          <c:yMode val="edge"/>
          <c:x val="7.9437499999999994E-2"/>
          <c:y val="2.67777777777778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'G7.'!$C$94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'G7.'!$A$95:$A$104</c:f>
              <c:strCache>
                <c:ptCount val="10"/>
                <c:pt idx="0">
                  <c:v>INSTAL·LACIÓ I MANTENIMENT</c:v>
                </c:pt>
                <c:pt idx="1">
                  <c:v>FORMACIÓ COMPLEMENTARIA</c:v>
                </c:pt>
                <c:pt idx="2">
                  <c:v>AGRÀRIA</c:v>
                </c:pt>
                <c:pt idx="3">
                  <c:v>ADMINISTRACIÓ I GESTIÓ </c:v>
                </c:pt>
                <c:pt idx="4">
                  <c:v>FABRICACIÓ MECÀNICA</c:v>
                </c:pt>
                <c:pt idx="5">
                  <c:v>IMATGE PERSONAL</c:v>
                </c:pt>
                <c:pt idx="6">
                  <c:v>ELECTRICITAT I ELECTRÒNICA</c:v>
                </c:pt>
                <c:pt idx="7">
                  <c:v>SERVEIS SOCIOCULTURALS I A LA COMUNITAT</c:v>
                </c:pt>
                <c:pt idx="8">
                  <c:v>HOSTALERIA I TURISME</c:v>
                </c:pt>
                <c:pt idx="9">
                  <c:v>TRANSPORT I MANTENIMENT DE VEHICLES</c:v>
                </c:pt>
              </c:strCache>
            </c:strRef>
          </c:cat>
          <c:val>
            <c:numRef>
              <c:f>'G7.'!$C$95:$C$104</c:f>
              <c:numCache>
                <c:formatCode>0.00\ %</c:formatCode>
                <c:ptCount val="10"/>
                <c:pt idx="0">
                  <c:v>2.220577350111029E-2</c:v>
                </c:pt>
                <c:pt idx="1">
                  <c:v>2.9607698001480384E-2</c:v>
                </c:pt>
                <c:pt idx="2">
                  <c:v>4.8852701702442637E-2</c:v>
                </c:pt>
                <c:pt idx="3">
                  <c:v>5.3293856402664694E-2</c:v>
                </c:pt>
                <c:pt idx="4">
                  <c:v>8.2901554404145081E-2</c:v>
                </c:pt>
                <c:pt idx="5">
                  <c:v>8.4381939304219097E-2</c:v>
                </c:pt>
                <c:pt idx="6">
                  <c:v>0.11621021465581051</c:v>
                </c:pt>
                <c:pt idx="7">
                  <c:v>0.12583271650629163</c:v>
                </c:pt>
                <c:pt idx="8">
                  <c:v>0.14877868245743894</c:v>
                </c:pt>
                <c:pt idx="9">
                  <c:v>0.28793486306439675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C-4FDB-B858-41F075819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3639227"/>
        <c:axId val="38141321"/>
      </c:barChart>
      <c:catAx>
        <c:axId val="736392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8141321"/>
        <c:crosses val="autoZero"/>
        <c:auto val="1"/>
        <c:lblAlgn val="ctr"/>
        <c:lblOffset val="100"/>
        <c:noMultiLvlLbl val="0"/>
      </c:catAx>
      <c:valAx>
        <c:axId val="38141321"/>
        <c:scaling>
          <c:orientation val="minMax"/>
        </c:scaling>
        <c:delete val="1"/>
        <c:axPos val="b"/>
        <c:numFmt formatCode="0.00\ %" sourceLinked="1"/>
        <c:majorTickMark val="out"/>
        <c:minorTickMark val="none"/>
        <c:tickLblPos val="nextTo"/>
        <c:crossAx val="7363922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DISTRIBUCIÓ PARTICIPANTS OCUPATS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'G7.'!$C$109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'G7.'!$A$110:$A$124</c:f>
              <c:strCache>
                <c:ptCount val="15"/>
                <c:pt idx="0">
                  <c:v>ELECTRICITAT I ELECTRÒNICA</c:v>
                </c:pt>
                <c:pt idx="1">
                  <c:v>INDÚSTRIES ALIMENTÀRIES</c:v>
                </c:pt>
                <c:pt idx="2">
                  <c:v>IMATGE I SO</c:v>
                </c:pt>
                <c:pt idx="3">
                  <c:v>SEGURETAT I MEDI AMBIENT</c:v>
                </c:pt>
                <c:pt idx="4">
                  <c:v>AGRÀRIA</c:v>
                </c:pt>
                <c:pt idx="5">
                  <c:v>MARÍTIM PESQUERA</c:v>
                </c:pt>
                <c:pt idx="6">
                  <c:v>COMERÇ I MÀRQUETING</c:v>
                </c:pt>
                <c:pt idx="7">
                  <c:v>SANITAT</c:v>
                </c:pt>
                <c:pt idx="8">
                  <c:v>EDIFICACIÓ I OBRA CIVIL</c:v>
                </c:pt>
                <c:pt idx="9">
                  <c:v>FORMACIÓ COMPLEMENTARIA</c:v>
                </c:pt>
                <c:pt idx="10">
                  <c:v>INFORMÀTICA I COMUNICACIONS</c:v>
                </c:pt>
                <c:pt idx="11">
                  <c:v>TRANSPORT I MANTENIMENT DE VEHICLES</c:v>
                </c:pt>
                <c:pt idx="12">
                  <c:v>HOSTALERIA I TURISME</c:v>
                </c:pt>
                <c:pt idx="13">
                  <c:v>SERVEIS SOCIOCULTURALS  A LA COMUNITAT</c:v>
                </c:pt>
                <c:pt idx="14">
                  <c:v>ADMINISTRACIÓ I GESTIÓ</c:v>
                </c:pt>
              </c:strCache>
            </c:strRef>
          </c:cat>
          <c:val>
            <c:numRef>
              <c:f>'G7.'!$C$110:$C$124</c:f>
              <c:numCache>
                <c:formatCode>0.00\ %</c:formatCode>
                <c:ptCount val="15"/>
                <c:pt idx="0">
                  <c:v>7.2090628218331619E-3</c:v>
                </c:pt>
                <c:pt idx="1">
                  <c:v>7.2090628218331619E-3</c:v>
                </c:pt>
                <c:pt idx="2">
                  <c:v>1.132852729145211E-2</c:v>
                </c:pt>
                <c:pt idx="3">
                  <c:v>1.9567456230690009E-2</c:v>
                </c:pt>
                <c:pt idx="4">
                  <c:v>2.0940611053896326E-2</c:v>
                </c:pt>
                <c:pt idx="5">
                  <c:v>2.4030209406110538E-2</c:v>
                </c:pt>
                <c:pt idx="6">
                  <c:v>3.1582560933745278E-2</c:v>
                </c:pt>
                <c:pt idx="7">
                  <c:v>3.6731891520768965E-2</c:v>
                </c:pt>
                <c:pt idx="8">
                  <c:v>5.0463439752832129E-2</c:v>
                </c:pt>
                <c:pt idx="9">
                  <c:v>5.080672845863371E-2</c:v>
                </c:pt>
                <c:pt idx="10">
                  <c:v>6.1791967044284246E-2</c:v>
                </c:pt>
                <c:pt idx="11">
                  <c:v>6.6941297631307933E-2</c:v>
                </c:pt>
                <c:pt idx="12">
                  <c:v>0.13834534843803639</c:v>
                </c:pt>
                <c:pt idx="13">
                  <c:v>0.19292825266048746</c:v>
                </c:pt>
                <c:pt idx="14">
                  <c:v>0.28012358393408859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3-4041-A849-A6F5E0C63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630944"/>
        <c:axId val="77708743"/>
      </c:barChart>
      <c:catAx>
        <c:axId val="963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77708743"/>
        <c:crosses val="autoZero"/>
        <c:auto val="1"/>
        <c:lblAlgn val="ctr"/>
        <c:lblOffset val="100"/>
        <c:noMultiLvlLbl val="0"/>
      </c:catAx>
      <c:valAx>
        <c:axId val="77708743"/>
        <c:scaling>
          <c:orientation val="minMax"/>
        </c:scaling>
        <c:delete val="1"/>
        <c:axPos val="b"/>
        <c:numFmt formatCode="0.00\ %" sourceLinked="1"/>
        <c:majorTickMark val="out"/>
        <c:minorTickMark val="none"/>
        <c:tickLblPos val="nextTo"/>
        <c:crossAx val="9630944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DISTRIBUCIÓ PARTICIPANTS NO FINANÇADA PER FAMÍLIA PROFESSIONAL</a:t>
            </a:r>
          </a:p>
        </c:rich>
      </c:tx>
      <c:layout>
        <c:manualLayout>
          <c:xMode val="edge"/>
          <c:yMode val="edge"/>
          <c:x val="0.10458210914546499"/>
          <c:y val="6.39463234287279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3251859723698199"/>
          <c:y val="0.17157332603039799"/>
          <c:w val="0.534912796149278"/>
          <c:h val="0.808297959742572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'G7.'!$C$132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'G7.'!$A$133:$A$138</c:f>
              <c:strCache>
                <c:ptCount val="6"/>
                <c:pt idx="0">
                  <c:v>ADMINISTRACIÓ I GESTIÓ</c:v>
                </c:pt>
                <c:pt idx="1">
                  <c:v>SERVEIS SOCIOCULTURALS I A LA COMUNITAT</c:v>
                </c:pt>
                <c:pt idx="2">
                  <c:v>ENERGIA I AIGUA</c:v>
                </c:pt>
                <c:pt idx="3">
                  <c:v>HOSTALERIA I TURISME</c:v>
                </c:pt>
                <c:pt idx="4">
                  <c:v>IMATGE PERSONAL</c:v>
                </c:pt>
                <c:pt idx="5">
                  <c:v>SEGURETAT I MEDI AMBIENT</c:v>
                </c:pt>
              </c:strCache>
            </c:strRef>
          </c:cat>
          <c:val>
            <c:numRef>
              <c:f>'G7.'!$C$133:$C$138</c:f>
              <c:numCache>
                <c:formatCode>0.00\ %</c:formatCode>
                <c:ptCount val="6"/>
                <c:pt idx="0">
                  <c:v>6.8426197458455523E-3</c:v>
                </c:pt>
                <c:pt idx="1">
                  <c:v>1.5640273704789834E-2</c:v>
                </c:pt>
                <c:pt idx="2">
                  <c:v>3.8123167155425221E-2</c:v>
                </c:pt>
                <c:pt idx="3">
                  <c:v>6.7448680351906154E-2</c:v>
                </c:pt>
                <c:pt idx="4">
                  <c:v>0.35190615835777128</c:v>
                </c:pt>
                <c:pt idx="5">
                  <c:v>0.52003910068426196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C-470E-AA38-0BCB76AF7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3502528"/>
        <c:axId val="13467882"/>
      </c:barChart>
      <c:catAx>
        <c:axId val="5350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13467882"/>
        <c:crosses val="autoZero"/>
        <c:auto val="1"/>
        <c:lblAlgn val="ctr"/>
        <c:lblOffset val="100"/>
        <c:noMultiLvlLbl val="0"/>
      </c:catAx>
      <c:valAx>
        <c:axId val="13467882"/>
        <c:scaling>
          <c:orientation val="minMax"/>
        </c:scaling>
        <c:delete val="1"/>
        <c:axPos val="b"/>
        <c:numFmt formatCode="0.00\ %" sourceLinked="1"/>
        <c:majorTickMark val="out"/>
        <c:minorTickMark val="none"/>
        <c:tickLblPos val="nextTo"/>
        <c:crossAx val="5350252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0" strike="noStrike" spc="-1">
                <a:latin typeface="Noto Sans"/>
              </a:defRPr>
            </a:pPr>
            <a:r>
              <a:rPr lang="es-ES" sz="1000" b="0" strike="noStrike" spc="-1">
                <a:latin typeface="Noto Sans"/>
              </a:rPr>
              <a:t>DURADA MITJANA ACCIONS FORMATIVES DESOCUPATS PER FAMÍLIA PROFESSIONAL (HORES)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073323584708601E-2"/>
          <c:y val="0.11058743169398901"/>
          <c:w val="0.95241278462502599"/>
          <c:h val="0.44398907103825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'G8.'!$A$5:$A$24</c:f>
              <c:strCache>
                <c:ptCount val="20"/>
                <c:pt idx="0">
                  <c:v>ACTIVITATS FÍSIQUES I 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 </c:v>
                </c:pt>
                <c:pt idx="6">
                  <c:v>ELECTRICITAT I 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COMPLEMENTÀRIA</c:v>
                </c:pt>
                <c:pt idx="10">
                  <c:v>HOSTALERIA I TURISME</c:v>
                </c:pt>
                <c:pt idx="11">
                  <c:v>IMATGE I SO</c:v>
                </c:pt>
                <c:pt idx="12">
                  <c:v>IMATGE PERSONAL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COMUNICACIONS</c:v>
                </c:pt>
                <c:pt idx="16">
                  <c:v>INSTAL·LACIÓ I MANTENIMENT</c:v>
                </c:pt>
                <c:pt idx="17">
                  <c:v>MARÍTIM PESQUERA</c:v>
                </c:pt>
                <c:pt idx="18">
                  <c:v>SANITAT</c:v>
                </c:pt>
                <c:pt idx="19">
                  <c:v>SEGURETAT I MEDI AMBIENT</c:v>
                </c:pt>
              </c:strCache>
            </c:strRef>
          </c:cat>
          <c:val>
            <c:numRef>
              <c:f>'G8.'!$B$5:$B$24</c:f>
              <c:numCache>
                <c:formatCode>#,##0</c:formatCode>
                <c:ptCount val="20"/>
                <c:pt idx="0">
                  <c:v>94</c:v>
                </c:pt>
                <c:pt idx="1">
                  <c:v>109</c:v>
                </c:pt>
                <c:pt idx="2">
                  <c:v>91</c:v>
                </c:pt>
                <c:pt idx="3">
                  <c:v>40</c:v>
                </c:pt>
                <c:pt idx="4">
                  <c:v>73</c:v>
                </c:pt>
                <c:pt idx="5">
                  <c:v>104</c:v>
                </c:pt>
                <c:pt idx="6">
                  <c:v>141</c:v>
                </c:pt>
                <c:pt idx="7">
                  <c:v>123</c:v>
                </c:pt>
                <c:pt idx="8">
                  <c:v>400</c:v>
                </c:pt>
                <c:pt idx="9">
                  <c:v>39</c:v>
                </c:pt>
                <c:pt idx="10">
                  <c:v>100</c:v>
                </c:pt>
                <c:pt idx="11">
                  <c:v>104</c:v>
                </c:pt>
                <c:pt idx="12">
                  <c:v>89</c:v>
                </c:pt>
                <c:pt idx="13">
                  <c:v>84</c:v>
                </c:pt>
                <c:pt idx="14">
                  <c:v>300</c:v>
                </c:pt>
                <c:pt idx="15">
                  <c:v>109</c:v>
                </c:pt>
                <c:pt idx="16">
                  <c:v>172</c:v>
                </c:pt>
                <c:pt idx="17">
                  <c:v>67</c:v>
                </c:pt>
                <c:pt idx="18">
                  <c:v>102</c:v>
                </c:pt>
                <c:pt idx="19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3-4AE0-AA57-12F5D6BB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771376"/>
        <c:axId val="72729637"/>
      </c:barChart>
      <c:catAx>
        <c:axId val="6277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0">
            <a:solidFill>
              <a:srgbClr val="B3B3B3"/>
            </a:solidFill>
          </a:ln>
        </c:spPr>
        <c:txPr>
          <a:bodyPr rot="5400000"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72729637"/>
        <c:crosses val="autoZero"/>
        <c:auto val="1"/>
        <c:lblAlgn val="ctr"/>
        <c:lblOffset val="100"/>
        <c:noMultiLvlLbl val="0"/>
      </c:catAx>
      <c:valAx>
        <c:axId val="72729637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277137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TAXA DE MULTIPARTICIPACIÓ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'G9.'!$B$4</c:f>
              <c:strCache>
                <c:ptCount val="1"/>
                <c:pt idx="0">
                  <c:v>Taxa de multiparticipació de les dones (ECA05)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'G9.'!$A$5:$A$7</c:f>
              <c:strCache>
                <c:ptCount val="3"/>
                <c:pt idx="0">
                  <c:v>ACCIONS FORMATIVES ADREÇADES 
A TREBALLADORES I TREBALLADORES 
EN ATUR</c:v>
                </c:pt>
                <c:pt idx="1">
                  <c:v>ACCIONS FORMATIVES ADREÇADES A 
COL·LECTIUS VULNERABLES</c:v>
                </c:pt>
                <c:pt idx="2">
                  <c:v>ACCIONS FORMATIVES ADREÇADES
A TREBALLADORES 
I TREBALLADORS OCUPATS</c:v>
                </c:pt>
              </c:strCache>
            </c:strRef>
          </c:cat>
          <c:val>
            <c:numRef>
              <c:f>'G9.'!$B$5:$B$7</c:f>
              <c:numCache>
                <c:formatCode>#,##0.00</c:formatCode>
                <c:ptCount val="3"/>
                <c:pt idx="0">
                  <c:v>1.732858196116982</c:v>
                </c:pt>
                <c:pt idx="1">
                  <c:v>2.5251396648044691</c:v>
                </c:pt>
                <c:pt idx="2">
                  <c:v>1.0795107033639144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9-4F39-88A9-5A435AE361D9}"/>
            </c:ext>
          </c:extLst>
        </c:ser>
        <c:ser>
          <c:idx val="1"/>
          <c:order val="1"/>
          <c:tx>
            <c:strRef>
              <c:f>'G9.'!$C$4</c:f>
              <c:strCache>
                <c:ptCount val="1"/>
                <c:pt idx="0">
                  <c:v>Taxa de multiparticipació dels homes (ECA05)</c:v>
                </c:pt>
              </c:strCache>
            </c:strRef>
          </c:tx>
          <c:spPr>
            <a:solidFill>
              <a:srgbClr val="B2B2B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'G9.'!$A$5:$A$7</c:f>
              <c:strCache>
                <c:ptCount val="3"/>
                <c:pt idx="0">
                  <c:v>ACCIONS FORMATIVES ADREÇADES 
A TREBALLADORES I TREBALLADORES 
EN ATUR</c:v>
                </c:pt>
                <c:pt idx="1">
                  <c:v>ACCIONS FORMATIVES ADREÇADES A 
COL·LECTIUS VULNERABLES</c:v>
                </c:pt>
                <c:pt idx="2">
                  <c:v>ACCIONS FORMATIVES ADREÇADES
A TREBALLADORES 
I TREBALLADORS OCUPATS</c:v>
                </c:pt>
              </c:strCache>
            </c:strRef>
          </c:cat>
          <c:val>
            <c:numRef>
              <c:f>'G9.'!$C$5:$C$7</c:f>
              <c:numCache>
                <c:formatCode>#,##0.00</c:formatCode>
                <c:ptCount val="3"/>
                <c:pt idx="0">
                  <c:v>1.6977094635322483</c:v>
                </c:pt>
                <c:pt idx="1">
                  <c:v>2.2702020202020203</c:v>
                </c:pt>
                <c:pt idx="2">
                  <c:v>1.0551470588235294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9-4F39-88A9-5A435AE3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488106"/>
        <c:axId val="40920190"/>
      </c:barChart>
      <c:catAx>
        <c:axId val="4048810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40920190"/>
        <c:crosses val="autoZero"/>
        <c:auto val="1"/>
        <c:lblAlgn val="ctr"/>
        <c:lblOffset val="100"/>
        <c:noMultiLvlLbl val="0"/>
      </c:catAx>
      <c:valAx>
        <c:axId val="4092019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0488106"/>
        <c:crosses val="autoZero"/>
        <c:crossBetween val="between"/>
        <c:majorUnit val="1"/>
        <c:minorUnit val="1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TAXA MULTIPARTICIPACIÓ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106665015006996E-2"/>
          <c:y val="8.9253669629935917E-2"/>
          <c:w val="0.96002789765049501"/>
          <c:h val="0.484805205109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'G9.'!$D$32</c:f>
              <c:strCache>
                <c:ptCount val="1"/>
                <c:pt idx="0">
                  <c:v>taxa multiparticipació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'G9.'!$A$33:$A$54</c:f>
              <c:strCache>
                <c:ptCount val="22"/>
                <c:pt idx="0">
                  <c:v>ACTIVITATS FÍSIQUES I 
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</c:v>
                </c:pt>
                <c:pt idx="6">
                  <c:v>ELECTRICITAT I 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COMPLEMENTÀRIA</c:v>
                </c:pt>
                <c:pt idx="10">
                  <c:v>HOSTALERIA I TURISME</c:v>
                </c:pt>
                <c:pt idx="11">
                  <c:v>IMATGE PERSONAL</c:v>
                </c:pt>
                <c:pt idx="12">
                  <c:v>IMATGE I SO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COMUNICACIONS</c:v>
                </c:pt>
                <c:pt idx="16">
                  <c:v>INSTAL·LACIÓ I MANTENIMENT</c:v>
                </c:pt>
                <c:pt idx="17">
                  <c:v>MARÍTIM PESQUERA</c:v>
                </c:pt>
                <c:pt idx="18">
                  <c:v>SANITAT</c:v>
                </c:pt>
                <c:pt idx="19">
                  <c:v>SEGURETAT I MEDI AMBIENT</c:v>
                </c:pt>
                <c:pt idx="20">
                  <c:v>SERVEIS SOCIOCULTURALS I A LA 
COMUNITAT</c:v>
                </c:pt>
                <c:pt idx="21">
                  <c:v>TRANSPORT I MANTENIMENT DE 
VEHICLES </c:v>
                </c:pt>
              </c:strCache>
            </c:strRef>
          </c:cat>
          <c:val>
            <c:numRef>
              <c:f>'G9.'!$D$33:$D$54</c:f>
              <c:numCache>
                <c:formatCode>#,##0.00</c:formatCode>
                <c:ptCount val="22"/>
                <c:pt idx="0">
                  <c:v>2.4604316546762588</c:v>
                </c:pt>
                <c:pt idx="1">
                  <c:v>1.598406747891284</c:v>
                </c:pt>
                <c:pt idx="2">
                  <c:v>1.8801498127340823</c:v>
                </c:pt>
                <c:pt idx="3">
                  <c:v>1</c:v>
                </c:pt>
                <c:pt idx="4">
                  <c:v>1.75</c:v>
                </c:pt>
                <c:pt idx="5">
                  <c:v>1.7911764705882354</c:v>
                </c:pt>
                <c:pt idx="6">
                  <c:v>2.0104166666666665</c:v>
                </c:pt>
                <c:pt idx="7">
                  <c:v>1.56</c:v>
                </c:pt>
                <c:pt idx="8">
                  <c:v>1.6973684210526316</c:v>
                </c:pt>
                <c:pt idx="9">
                  <c:v>1</c:v>
                </c:pt>
                <c:pt idx="10">
                  <c:v>1.650925335035099</c:v>
                </c:pt>
                <c:pt idx="11">
                  <c:v>2.4772117962466487</c:v>
                </c:pt>
                <c:pt idx="12">
                  <c:v>1.1278195488721805</c:v>
                </c:pt>
                <c:pt idx="13">
                  <c:v>1.1083333333333334</c:v>
                </c:pt>
                <c:pt idx="14">
                  <c:v>1</c:v>
                </c:pt>
                <c:pt idx="15">
                  <c:v>1.3163913595933927</c:v>
                </c:pt>
                <c:pt idx="16">
                  <c:v>1.7972972972972974</c:v>
                </c:pt>
                <c:pt idx="17">
                  <c:v>1</c:v>
                </c:pt>
                <c:pt idx="18">
                  <c:v>1.4085365853658536</c:v>
                </c:pt>
                <c:pt idx="19">
                  <c:v>2.3197278911564627</c:v>
                </c:pt>
                <c:pt idx="20">
                  <c:v>1.4607977991746905</c:v>
                </c:pt>
                <c:pt idx="21">
                  <c:v>1.555735056542811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1-417A-8263-92402BC1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601663"/>
        <c:axId val="33996433"/>
      </c:barChart>
      <c:catAx>
        <c:axId val="356016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 rot="-5400000"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3996433"/>
        <c:crosses val="autoZero"/>
        <c:auto val="1"/>
        <c:lblAlgn val="ctr"/>
        <c:lblOffset val="100"/>
        <c:noMultiLvlLbl val="0"/>
      </c:catAx>
      <c:valAx>
        <c:axId val="33996433"/>
        <c:scaling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#,##0.00" sourceLinked="1"/>
        <c:majorTickMark val="out"/>
        <c:minorTickMark val="none"/>
        <c:tickLblPos val="nextTo"/>
        <c:crossAx val="3560166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PARTICIPANTS EN PRÀCTIQUES NO LABORALS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66475462077795E-2"/>
          <c:y val="0.14140252915092799"/>
          <c:w val="0.87567718291905705"/>
          <c:h val="0.491952701593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'G10.'!$B$16</c:f>
              <c:strCache>
                <c:ptCount val="1"/>
                <c:pt idx="0">
                  <c:v>Participants  pnl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'G10.'!$A$17:$A$38</c:f>
              <c:strCache>
                <c:ptCount val="22"/>
                <c:pt idx="0">
                  <c:v>ACTIVITATS FÍSIQUES I 
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</c:v>
                </c:pt>
                <c:pt idx="6">
                  <c:v>ELECTRICITAT I 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
COMPLEMENTÀRIA</c:v>
                </c:pt>
                <c:pt idx="10">
                  <c:v>HOTELERIA I TURISME</c:v>
                </c:pt>
                <c:pt idx="11">
                  <c:v>IMATGE I SO</c:v>
                </c:pt>
                <c:pt idx="12">
                  <c:v>IMATGE PERSONAL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COMUNICACIONS</c:v>
                </c:pt>
                <c:pt idx="16">
                  <c:v>INSTAL·LACIÓ I MANTENIMENT</c:v>
                </c:pt>
                <c:pt idx="17">
                  <c:v>MARITIMOPESQUERA</c:v>
                </c:pt>
                <c:pt idx="18">
                  <c:v>SANITAT</c:v>
                </c:pt>
                <c:pt idx="19">
                  <c:v>SEGURETAT I MEDI AMBIENT</c:v>
                </c:pt>
                <c:pt idx="20">
                  <c:v>SERVEIS SOCIOCULTURALS 
I A LA COMUNITAT</c:v>
                </c:pt>
                <c:pt idx="21">
                  <c:v>TRANSPORT I MANTENIMENT 
DE VEHICLES</c:v>
                </c:pt>
              </c:strCache>
            </c:strRef>
          </c:cat>
          <c:val>
            <c:numRef>
              <c:f>'G10.'!$B$17:$B$38</c:f>
              <c:numCache>
                <c:formatCode>0.00\ %</c:formatCode>
                <c:ptCount val="22"/>
                <c:pt idx="0">
                  <c:v>0.14330000000000001</c:v>
                </c:pt>
                <c:pt idx="1">
                  <c:v>7.9600000000000004E-2</c:v>
                </c:pt>
                <c:pt idx="2">
                  <c:v>0.19520000000000001</c:v>
                </c:pt>
                <c:pt idx="3">
                  <c:v>0</c:v>
                </c:pt>
                <c:pt idx="4">
                  <c:v>0.13869999999999999</c:v>
                </c:pt>
                <c:pt idx="5">
                  <c:v>9.7600000000000006E-2</c:v>
                </c:pt>
                <c:pt idx="6">
                  <c:v>0.17180000000000001</c:v>
                </c:pt>
                <c:pt idx="7">
                  <c:v>8.3299999999999999E-2</c:v>
                </c:pt>
                <c:pt idx="8">
                  <c:v>0.20830000000000001</c:v>
                </c:pt>
                <c:pt idx="9">
                  <c:v>0</c:v>
                </c:pt>
                <c:pt idx="10">
                  <c:v>0.15620000000000001</c:v>
                </c:pt>
                <c:pt idx="11">
                  <c:v>3.3300000000000003E-2</c:v>
                </c:pt>
                <c:pt idx="12">
                  <c:v>0.15479999999999999</c:v>
                </c:pt>
                <c:pt idx="13">
                  <c:v>1.4999999999999999E-2</c:v>
                </c:pt>
                <c:pt idx="14">
                  <c:v>0</c:v>
                </c:pt>
                <c:pt idx="15">
                  <c:v>6.9500000000000006E-2</c:v>
                </c:pt>
                <c:pt idx="16">
                  <c:v>0.188</c:v>
                </c:pt>
                <c:pt idx="17">
                  <c:v>0</c:v>
                </c:pt>
                <c:pt idx="18">
                  <c:v>0.10390000000000001</c:v>
                </c:pt>
                <c:pt idx="19">
                  <c:v>0.29579579579579601</c:v>
                </c:pt>
                <c:pt idx="20">
                  <c:v>7.8200000000000006E-2</c:v>
                </c:pt>
                <c:pt idx="21">
                  <c:v>9.4399999999999998E-2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8-44C4-A32D-76C9160F4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502243"/>
        <c:axId val="60358312"/>
      </c:barChart>
      <c:catAx>
        <c:axId val="505022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 rot="-5400000"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60358312"/>
        <c:crosses val="autoZero"/>
        <c:auto val="1"/>
        <c:lblAlgn val="ctr"/>
        <c:lblOffset val="100"/>
        <c:noMultiLvlLbl val="0"/>
      </c:catAx>
      <c:valAx>
        <c:axId val="60358312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5050224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SATISFACCIÓ PER FAMÍLIA PROFESSIONAL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'G1.'!$C$43</c:f>
              <c:strCache>
                <c:ptCount val="1"/>
                <c:pt idx="0">
                  <c:v>Any 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'G1.'!$B$44:$B$64</c:f>
              <c:strCache>
                <c:ptCount val="21"/>
                <c:pt idx="0">
                  <c:v>SEGURETAT I MEDI AMBIENT</c:v>
                </c:pt>
                <c:pt idx="1">
                  <c:v>COMPETÈNCIES TRANSVERSALS</c:v>
                </c:pt>
                <c:pt idx="2">
                  <c:v>ACTIVITATS FÍSIQUES I ESPORTIVES</c:v>
                </c:pt>
                <c:pt idx="3">
                  <c:v>ELECTRICITAT I ELECTRÒNICA</c:v>
                </c:pt>
                <c:pt idx="4">
                  <c:v>TRANSPORT I MANTENIMENT DE VEHICLES</c:v>
                </c:pt>
                <c:pt idx="5">
                  <c:v>MARÍTIM PESQUERA</c:v>
                </c:pt>
                <c:pt idx="6">
                  <c:v>FABRICACIÓ MECÀNICA</c:v>
                </c:pt>
                <c:pt idx="7">
                  <c:v>INSTAL·LACIÓ I MANTENIMENT</c:v>
                </c:pt>
                <c:pt idx="8">
                  <c:v>INDÚSTRIES EXTRACTIVES</c:v>
                </c:pt>
                <c:pt idx="9">
                  <c:v>SERVEIS SOCIOCULTURALS I A LA COMUNITAT</c:v>
                </c:pt>
                <c:pt idx="10">
                  <c:v>FORMACIÓ COMPLEMENTÀRIA</c:v>
                </c:pt>
                <c:pt idx="11">
                  <c:v>HOSTALERIA I TURISME</c:v>
                </c:pt>
                <c:pt idx="12">
                  <c:v>INFORMÀTICA I COMUNICACIONS</c:v>
                </c:pt>
                <c:pt idx="13">
                  <c:v>AGRÀRIA</c:v>
                </c:pt>
                <c:pt idx="14">
                  <c:v>ARTS GRÀFIQUES</c:v>
                </c:pt>
                <c:pt idx="15">
                  <c:v>ADMINISTRACIÓ I GESTIÓ</c:v>
                </c:pt>
                <c:pt idx="16">
                  <c:v>SANITAT</c:v>
                </c:pt>
                <c:pt idx="17">
                  <c:v>IMATGE I SO</c:v>
                </c:pt>
                <c:pt idx="18">
                  <c:v>COMERÇ I MÀRQUETING</c:v>
                </c:pt>
                <c:pt idx="19">
                  <c:v>ENERGIA I AIGUA</c:v>
                </c:pt>
                <c:pt idx="20">
                  <c:v>EDIFICACIÓ I OBRA CIVIL</c:v>
                </c:pt>
              </c:strCache>
            </c:strRef>
          </c:cat>
          <c:val>
            <c:numRef>
              <c:f>'G1.'!$C$44:$C$64</c:f>
              <c:numCache>
                <c:formatCode>0.00\ %</c:formatCode>
                <c:ptCount val="21"/>
                <c:pt idx="0">
                  <c:v>0.88296178343948994</c:v>
                </c:pt>
                <c:pt idx="1">
                  <c:v>0.89423076923077005</c:v>
                </c:pt>
                <c:pt idx="2">
                  <c:v>0.89462809917355246</c:v>
                </c:pt>
                <c:pt idx="3">
                  <c:v>0.89563106796116498</c:v>
                </c:pt>
                <c:pt idx="4">
                  <c:v>0.91683070866141747</c:v>
                </c:pt>
                <c:pt idx="5">
                  <c:v>0.91726618705036</c:v>
                </c:pt>
                <c:pt idx="6">
                  <c:v>0.921875</c:v>
                </c:pt>
                <c:pt idx="7">
                  <c:v>0.92647058823529505</c:v>
                </c:pt>
                <c:pt idx="8">
                  <c:v>0.92857142857142749</c:v>
                </c:pt>
                <c:pt idx="9">
                  <c:v>0.92911341853035245</c:v>
                </c:pt>
                <c:pt idx="10">
                  <c:v>0.93172690763052246</c:v>
                </c:pt>
                <c:pt idx="11">
                  <c:v>0.94424273858921248</c:v>
                </c:pt>
                <c:pt idx="12">
                  <c:v>0.94444444444444497</c:v>
                </c:pt>
                <c:pt idx="13">
                  <c:v>0.94782608695652248</c:v>
                </c:pt>
                <c:pt idx="14">
                  <c:v>0.95</c:v>
                </c:pt>
                <c:pt idx="15">
                  <c:v>0.95089285714285754</c:v>
                </c:pt>
                <c:pt idx="16">
                  <c:v>0.95108695652174002</c:v>
                </c:pt>
                <c:pt idx="17">
                  <c:v>0.9563492063492075</c:v>
                </c:pt>
                <c:pt idx="18">
                  <c:v>0.95789473684210502</c:v>
                </c:pt>
                <c:pt idx="19">
                  <c:v>0.9609375</c:v>
                </c:pt>
                <c:pt idx="20">
                  <c:v>0.97560975609755995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3-40DC-BDF9-6175296BB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850217"/>
        <c:axId val="31291441"/>
      </c:barChart>
      <c:catAx>
        <c:axId val="3685021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31291441"/>
        <c:crosses val="autoZero"/>
        <c:auto val="1"/>
        <c:lblAlgn val="ctr"/>
        <c:lblOffset val="100"/>
        <c:noMultiLvlLbl val="0"/>
      </c:catAx>
      <c:valAx>
        <c:axId val="31291441"/>
        <c:scaling>
          <c:orientation val="minMax"/>
        </c:scaling>
        <c:delete val="1"/>
        <c:axPos val="b"/>
        <c:numFmt formatCode="0.00\ %" sourceLinked="1"/>
        <c:majorTickMark val="out"/>
        <c:minorTickMark val="none"/>
        <c:tickLblPos val="nextTo"/>
        <c:crossAx val="3685021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DISTRIBUCIÓ DE LA PARTICPACIÓ PER SEXE</a:t>
            </a:r>
          </a:p>
        </c:rich>
      </c:tx>
      <c:layout>
        <c:manualLayout>
          <c:xMode val="edge"/>
          <c:yMode val="edge"/>
          <c:x val="0.31610907424381302"/>
          <c:y val="1.35429023329379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1081576535"/>
          <c:y val="6.3760379596678504E-2"/>
          <c:w val="0.87270852428964296"/>
          <c:h val="0.80456702253855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'G10.'!$C$4</c:f>
              <c:strCache>
                <c:ptCount val="1"/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'G10.'!$A$5:$B$10</c:f>
              <c:multiLvlStrCache>
                <c:ptCount val="6"/>
                <c:lvl>
                  <c:pt idx="0">
                    <c:v>DONES</c:v>
                  </c:pt>
                  <c:pt idx="1">
                    <c:v>HOMES</c:v>
                  </c:pt>
                  <c:pt idx="2">
                    <c:v>DONES</c:v>
                  </c:pt>
                  <c:pt idx="3">
                    <c:v>HOMES</c:v>
                  </c:pt>
                  <c:pt idx="4">
                    <c:v>DONES</c:v>
                  </c:pt>
                  <c:pt idx="5">
                    <c:v>HOMES</c:v>
                  </c:pt>
                </c:lvl>
                <c:lvl>
                  <c:pt idx="0">
                    <c:v>DESOCUPATS</c:v>
                  </c:pt>
                  <c:pt idx="2">
                    <c:v> COL·LECTIUS VULNERABLES</c:v>
                  </c:pt>
                  <c:pt idx="4">
                    <c:v> OCUPATS</c:v>
                  </c:pt>
                </c:lvl>
              </c:multiLvlStrCache>
            </c:multiLvlStrRef>
          </c:cat>
          <c:val>
            <c:numRef>
              <c:f>'G10.'!$C$5:$C$10</c:f>
              <c:numCache>
                <c:formatCode>0.00\ %</c:formatCode>
                <c:ptCount val="6"/>
                <c:pt idx="0">
                  <c:v>0.1193</c:v>
                </c:pt>
                <c:pt idx="1">
                  <c:v>0.13120000000000001</c:v>
                </c:pt>
                <c:pt idx="2">
                  <c:v>0.1726</c:v>
                </c:pt>
                <c:pt idx="3">
                  <c:v>0.19350000000000001</c:v>
                </c:pt>
                <c:pt idx="4">
                  <c:v>1.2999999999999999E-2</c:v>
                </c:pt>
                <c:pt idx="5">
                  <c:v>1.3899999999999999E-2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E-4B3E-853F-EB19DD4CF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581556"/>
        <c:axId val="19402431"/>
      </c:barChart>
      <c:catAx>
        <c:axId val="445815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19402431"/>
        <c:crosses val="autoZero"/>
        <c:auto val="1"/>
        <c:lblAlgn val="ctr"/>
        <c:lblOffset val="100"/>
        <c:noMultiLvlLbl val="0"/>
      </c:catAx>
      <c:valAx>
        <c:axId val="1940243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\ %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Noto Sans"/>
              </a:defRPr>
            </a:pPr>
            <a:endParaRPr lang="es-ES"/>
          </a:p>
        </c:txPr>
        <c:crossAx val="44581556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'G11.'!$A$16</c:f>
              <c:strCache>
                <c:ptCount val="1"/>
                <c:pt idx="0">
                  <c:v>Abandonament per col·locació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cat>
            <c:strRef>
              <c:f>'G11.'!$B$15:$F$15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'G11.'!$B$16:$F$16</c:f>
              <c:numCache>
                <c:formatCode>0.00\ %</c:formatCode>
                <c:ptCount val="5"/>
                <c:pt idx="0">
                  <c:v>1.1299999999999999E-2</c:v>
                </c:pt>
                <c:pt idx="1">
                  <c:v>1.9161315959490301E-2</c:v>
                </c:pt>
                <c:pt idx="2">
                  <c:v>0.02</c:v>
                </c:pt>
                <c:pt idx="3">
                  <c:v>1.28105357677342E-2</c:v>
                </c:pt>
                <c:pt idx="4">
                  <c:v>1.2085815069681399E-2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C-4DC8-9FC8-1D1DD66F139B}"/>
            </c:ext>
          </c:extLst>
        </c:ser>
        <c:ser>
          <c:idx val="1"/>
          <c:order val="1"/>
          <c:tx>
            <c:strRef>
              <c:f>'G11.'!$A$17</c:f>
              <c:strCache>
                <c:ptCount val="1"/>
                <c:pt idx="0">
                  <c:v>Abandonament per 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'G11.'!$B$15:$F$15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'G11.'!$B$17:$F$17</c:f>
              <c:numCache>
                <c:formatCode>0.00\ %</c:formatCode>
                <c:ptCount val="5"/>
                <c:pt idx="0">
                  <c:v>8.9599999999999999E-2</c:v>
                </c:pt>
                <c:pt idx="1">
                  <c:v>0.100893708835602</c:v>
                </c:pt>
                <c:pt idx="2">
                  <c:v>9.1999999999999998E-2</c:v>
                </c:pt>
                <c:pt idx="3">
                  <c:v>0.106854235258905</c:v>
                </c:pt>
                <c:pt idx="4">
                  <c:v>0.121494246226797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C-4DC8-9FC8-1D1DD66F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431805"/>
        <c:axId val="52523337"/>
      </c:barChart>
      <c:catAx>
        <c:axId val="764318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52523337"/>
        <c:crosses val="autoZero"/>
        <c:auto val="1"/>
        <c:lblAlgn val="ctr"/>
        <c:lblOffset val="100"/>
        <c:noMultiLvlLbl val="0"/>
      </c:catAx>
      <c:valAx>
        <c:axId val="52523337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7643180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Bariol Regular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ABANDONAMENT PER ILLES 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'G12.'!$B$4</c:f>
              <c:strCache>
                <c:ptCount val="1"/>
                <c:pt idx="0">
                  <c:v>Taxa d'abandonamente per col·locació 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'G12.'!$A$5:$A$8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'G12.'!$B$5:$B$8</c:f>
              <c:numCache>
                <c:formatCode>0.00\ %</c:formatCode>
                <c:ptCount val="4"/>
                <c:pt idx="0">
                  <c:v>1.0418866596268899E-2</c:v>
                </c:pt>
                <c:pt idx="1">
                  <c:v>3.2128514056224897E-2</c:v>
                </c:pt>
                <c:pt idx="2">
                  <c:v>1.2677106636838201E-2</c:v>
                </c:pt>
                <c:pt idx="3">
                  <c:v>2.54777070063694E-2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5-4C31-82E2-CFD09472159A}"/>
            </c:ext>
          </c:extLst>
        </c:ser>
        <c:ser>
          <c:idx val="1"/>
          <c:order val="1"/>
          <c:tx>
            <c:strRef>
              <c:f>'G12.'!$C$4</c:f>
              <c:strCache>
                <c:ptCount val="1"/>
                <c:pt idx="0">
                  <c:v>Taxa d'Abandonament per 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'G12.'!$A$5:$A$8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'G12.'!$C$5:$C$8</c:f>
              <c:numCache>
                <c:formatCode>0.00\ %</c:formatCode>
                <c:ptCount val="4"/>
                <c:pt idx="0">
                  <c:v>0.12501718213058399</c:v>
                </c:pt>
                <c:pt idx="1">
                  <c:v>0.1285140562249</c:v>
                </c:pt>
                <c:pt idx="2">
                  <c:v>7.0842654735272195E-2</c:v>
                </c:pt>
                <c:pt idx="3">
                  <c:v>0.17197452229299401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5-4C31-82E2-CFD094721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27875"/>
        <c:axId val="80611142"/>
      </c:barChart>
      <c:catAx>
        <c:axId val="209278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80611142"/>
        <c:crosses val="autoZero"/>
        <c:auto val="1"/>
        <c:lblAlgn val="ctr"/>
        <c:lblOffset val="100"/>
        <c:noMultiLvlLbl val="0"/>
      </c:catAx>
      <c:valAx>
        <c:axId val="80611142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2092787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ABANDONAMENT PER SEXES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'G12.'!$B$18</c:f>
              <c:strCache>
                <c:ptCount val="1"/>
                <c:pt idx="0">
                  <c:v>Taxa d'abandonamente per col·locació 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'G12.'!$A$19:$A$20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'G12.'!$B$19:$B$20</c:f>
              <c:numCache>
                <c:formatCode>0.00\ %</c:formatCode>
                <c:ptCount val="2"/>
                <c:pt idx="0">
                  <c:v>1.37030643072939E-2</c:v>
                </c:pt>
                <c:pt idx="1">
                  <c:v>1.0677083333333301E-2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9-4D57-A432-DB1EDF50BC2D}"/>
            </c:ext>
          </c:extLst>
        </c:ser>
        <c:ser>
          <c:idx val="1"/>
          <c:order val="1"/>
          <c:tx>
            <c:strRef>
              <c:f>'G12.'!$C$18</c:f>
              <c:strCache>
                <c:ptCount val="1"/>
                <c:pt idx="0">
                  <c:v>Taxa d'Abandonament per 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'G12.'!$A$19:$A$20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'G12.'!$C$19:$C$20</c:f>
              <c:numCache>
                <c:formatCode>0.00\ %</c:formatCode>
                <c:ptCount val="2"/>
                <c:pt idx="0">
                  <c:v>0.12753560638757</c:v>
                </c:pt>
                <c:pt idx="1">
                  <c:v>0.119661458333333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9-4D57-A432-DB1EDF50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834720"/>
        <c:axId val="50091301"/>
      </c:barChart>
      <c:catAx>
        <c:axId val="868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50091301"/>
        <c:crosses val="autoZero"/>
        <c:auto val="1"/>
        <c:lblAlgn val="ctr"/>
        <c:lblOffset val="100"/>
        <c:noMultiLvlLbl val="0"/>
      </c:catAx>
      <c:valAx>
        <c:axId val="50091301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8683472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ABANDONAMENT PER EDATS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'G12.'!$B$25</c:f>
              <c:strCache>
                <c:ptCount val="1"/>
                <c:pt idx="0">
                  <c:v>Taxa d'abandonament per col·locació 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cat>
            <c:strRef>
              <c:f>'G12.'!$A$26:$A$34</c:f>
              <c:strCache>
                <c:ptCount val="9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&gt;=55</c:v>
                </c:pt>
              </c:strCache>
            </c:strRef>
          </c:cat>
          <c:val>
            <c:numRef>
              <c:f>'G12.'!$B$26:$B$34</c:f>
              <c:numCache>
                <c:formatCode>0.00\ %</c:formatCode>
                <c:ptCount val="9"/>
                <c:pt idx="0">
                  <c:v>5.3368912608405599E-3</c:v>
                </c:pt>
                <c:pt idx="1">
                  <c:v>8.3415112855740898E-3</c:v>
                </c:pt>
                <c:pt idx="2">
                  <c:v>1.3484358144552301E-2</c:v>
                </c:pt>
                <c:pt idx="3">
                  <c:v>1.1725293132328301E-2</c:v>
                </c:pt>
                <c:pt idx="4">
                  <c:v>1.21412803532009E-2</c:v>
                </c:pt>
                <c:pt idx="5">
                  <c:v>1.3601741022850901E-2</c:v>
                </c:pt>
                <c:pt idx="6">
                  <c:v>2.0645844362096301E-2</c:v>
                </c:pt>
                <c:pt idx="7">
                  <c:v>1.72311348781937E-2</c:v>
                </c:pt>
                <c:pt idx="8">
                  <c:v>1.07913669064748E-2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6-447D-B51A-2444FEAAF24A}"/>
            </c:ext>
          </c:extLst>
        </c:ser>
        <c:ser>
          <c:idx val="1"/>
          <c:order val="1"/>
          <c:tx>
            <c:strRef>
              <c:f>'G12.'!$C$25</c:f>
              <c:strCache>
                <c:ptCount val="1"/>
                <c:pt idx="0">
                  <c:v>Taxa d'abandonament peraltres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'G12.'!$A$26:$A$34</c:f>
              <c:strCache>
                <c:ptCount val="9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&gt;=55</c:v>
                </c:pt>
              </c:strCache>
            </c:strRef>
          </c:cat>
          <c:val>
            <c:numRef>
              <c:f>'G12.'!$C$26:$C$34</c:f>
              <c:numCache>
                <c:formatCode>0.00\ %</c:formatCode>
                <c:ptCount val="9"/>
                <c:pt idx="0">
                  <c:v>0.11974649766511</c:v>
                </c:pt>
                <c:pt idx="1">
                  <c:v>0.105004906771344</c:v>
                </c:pt>
                <c:pt idx="2">
                  <c:v>0.120280474649407</c:v>
                </c:pt>
                <c:pt idx="3">
                  <c:v>0.12953657174762701</c:v>
                </c:pt>
                <c:pt idx="4">
                  <c:v>0.119757174392936</c:v>
                </c:pt>
                <c:pt idx="5">
                  <c:v>0.13601741022850899</c:v>
                </c:pt>
                <c:pt idx="6">
                  <c:v>0.12228692429857101</c:v>
                </c:pt>
                <c:pt idx="7">
                  <c:v>0.11348781937017199</c:v>
                </c:pt>
                <c:pt idx="8">
                  <c:v>0.13237410071942399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6-447D-B51A-2444FEAA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4504795"/>
        <c:axId val="59751426"/>
      </c:barChart>
      <c:catAx>
        <c:axId val="945047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59751426"/>
        <c:crosses val="autoZero"/>
        <c:auto val="1"/>
        <c:lblAlgn val="ctr"/>
        <c:lblOffset val="100"/>
        <c:noMultiLvlLbl val="0"/>
      </c:catAx>
      <c:valAx>
        <c:axId val="59751426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9450479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ABANDONAMENT PER TIUPS DE CENTRE FORMATIU 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'G12.'!$B$45</c:f>
              <c:strCache>
                <c:ptCount val="1"/>
                <c:pt idx="0">
                  <c:v>Taxa d'abandonamente per col·locació 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'G12.'!$A$46:$A$47</c:f>
              <c:strCache>
                <c:ptCount val="2"/>
                <c:pt idx="0">
                  <c:v>CENTRES PROPIS</c:v>
                </c:pt>
                <c:pt idx="1">
                  <c:v>CENTRES COL·LABORADORS</c:v>
                </c:pt>
              </c:strCache>
            </c:strRef>
          </c:cat>
          <c:val>
            <c:numRef>
              <c:f>'G12.'!$B$46:$B$47</c:f>
              <c:numCache>
                <c:formatCode>0.00\ %</c:formatCode>
                <c:ptCount val="2"/>
                <c:pt idx="0">
                  <c:v>2.7247956403269801E-3</c:v>
                </c:pt>
                <c:pt idx="1">
                  <c:v>1.27223320158103E-2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E-45CE-83C4-FE3E9F0572DE}"/>
            </c:ext>
          </c:extLst>
        </c:ser>
        <c:ser>
          <c:idx val="1"/>
          <c:order val="1"/>
          <c:tx>
            <c:strRef>
              <c:f>'G12.'!$C$45</c:f>
              <c:strCache>
                <c:ptCount val="1"/>
                <c:pt idx="0">
                  <c:v>Taxa d'Abandonament per 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'G12.'!$A$46:$A$47</c:f>
              <c:strCache>
                <c:ptCount val="2"/>
                <c:pt idx="0">
                  <c:v>CENTRES PROPIS</c:v>
                </c:pt>
                <c:pt idx="1">
                  <c:v>CENTRES COL·LABORADORS</c:v>
                </c:pt>
              </c:strCache>
            </c:strRef>
          </c:cat>
          <c:val>
            <c:numRef>
              <c:f>'G12.'!$C$46:$C$47</c:f>
              <c:numCache>
                <c:formatCode>0.00\ %</c:formatCode>
                <c:ptCount val="2"/>
                <c:pt idx="0">
                  <c:v>0.113533151680291</c:v>
                </c:pt>
                <c:pt idx="1">
                  <c:v>0.12203557312252999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E-45CE-83C4-FE3E9F057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9657233"/>
        <c:axId val="34405569"/>
      </c:barChart>
      <c:catAx>
        <c:axId val="996572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4405569"/>
        <c:crosses val="autoZero"/>
        <c:auto val="1"/>
        <c:lblAlgn val="ctr"/>
        <c:lblOffset val="100"/>
        <c:noMultiLvlLbl val="0"/>
      </c:catAx>
      <c:valAx>
        <c:axId val="34405569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9965723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ABANDONAMENT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98806479113401E-2"/>
          <c:y val="0.124553837001785"/>
          <c:w val="0.94774083546462096"/>
          <c:h val="0.46334027364663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'G12.'!$B$50</c:f>
              <c:strCache>
                <c:ptCount val="1"/>
                <c:pt idx="0">
                  <c:v>Taxa d'abandonamente per col·locació 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'G12.'!$A$51:$A$72</c:f>
              <c:strCache>
                <c:ptCount val="22"/>
                <c:pt idx="0">
                  <c:v>ACTIVITATS FÍSIQUES I 
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</c:v>
                </c:pt>
                <c:pt idx="6">
                  <c:v>ELECTRICITAT I 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COMPLEMENTÀRIA</c:v>
                </c:pt>
                <c:pt idx="10">
                  <c:v>HOTELERIA I TURISME</c:v>
                </c:pt>
                <c:pt idx="11">
                  <c:v>IMATGE I SO</c:v>
                </c:pt>
                <c:pt idx="12">
                  <c:v>IMATGE PERSONAL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COMUNICACIONS</c:v>
                </c:pt>
                <c:pt idx="16">
                  <c:v>INSTAL·LACIÓ I MANTENIMENT</c:v>
                </c:pt>
                <c:pt idx="17">
                  <c:v>MARITIMOPESQUERA</c:v>
                </c:pt>
                <c:pt idx="18">
                  <c:v>SANITAT</c:v>
                </c:pt>
                <c:pt idx="19">
                  <c:v>SEGURETAT I MEDI AMBIENT</c:v>
                </c:pt>
                <c:pt idx="20">
                  <c:v>SERVEIS SOCIOCULTURALS I 
A LA COMUNITAT</c:v>
                </c:pt>
                <c:pt idx="21">
                  <c:v>TRANSPORT I MANTENIMENT 
DE VEHICLES</c:v>
                </c:pt>
              </c:strCache>
            </c:strRef>
          </c:cat>
          <c:val>
            <c:numRef>
              <c:f>'G12.'!$B$51:$B$72</c:f>
              <c:numCache>
                <c:formatCode>0.00\ %</c:formatCode>
                <c:ptCount val="22"/>
                <c:pt idx="0">
                  <c:v>0</c:v>
                </c:pt>
                <c:pt idx="1">
                  <c:v>1.3909440662918E-2</c:v>
                </c:pt>
                <c:pt idx="2">
                  <c:v>1.9920318725099601E-3</c:v>
                </c:pt>
                <c:pt idx="3">
                  <c:v>6.6666666666666693E-2</c:v>
                </c:pt>
                <c:pt idx="4">
                  <c:v>8.2815734989648004E-3</c:v>
                </c:pt>
                <c:pt idx="5">
                  <c:v>3.3670033670033699E-3</c:v>
                </c:pt>
                <c:pt idx="6">
                  <c:v>1.1450381679389301E-2</c:v>
                </c:pt>
                <c:pt idx="7">
                  <c:v>1.9230769230769201E-2</c:v>
                </c:pt>
                <c:pt idx="8">
                  <c:v>0</c:v>
                </c:pt>
                <c:pt idx="9">
                  <c:v>1.02040816326531E-2</c:v>
                </c:pt>
                <c:pt idx="10">
                  <c:v>6.7061143984220896E-3</c:v>
                </c:pt>
                <c:pt idx="11">
                  <c:v>3.3333333333333298E-2</c:v>
                </c:pt>
                <c:pt idx="12">
                  <c:v>2.1645021645021602E-3</c:v>
                </c:pt>
                <c:pt idx="13">
                  <c:v>0</c:v>
                </c:pt>
                <c:pt idx="14">
                  <c:v>0</c:v>
                </c:pt>
                <c:pt idx="15">
                  <c:v>2.12355212355212E-2</c:v>
                </c:pt>
                <c:pt idx="16">
                  <c:v>7.5187969924812E-3</c:v>
                </c:pt>
                <c:pt idx="17">
                  <c:v>1.3559322033898299E-2</c:v>
                </c:pt>
                <c:pt idx="18">
                  <c:v>0</c:v>
                </c:pt>
                <c:pt idx="19">
                  <c:v>0</c:v>
                </c:pt>
                <c:pt idx="20">
                  <c:v>2.6993094789705002E-2</c:v>
                </c:pt>
                <c:pt idx="21">
                  <c:v>2.1208907741251302E-3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E-40A6-BAD3-D204AA2CDAC8}"/>
            </c:ext>
          </c:extLst>
        </c:ser>
        <c:ser>
          <c:idx val="1"/>
          <c:order val="1"/>
          <c:tx>
            <c:strRef>
              <c:f>'G12.'!$C$50</c:f>
              <c:strCache>
                <c:ptCount val="1"/>
                <c:pt idx="0">
                  <c:v>Taxa d'abandonamente per altres causes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'G12.'!$A$51:$A$72</c:f>
              <c:strCache>
                <c:ptCount val="22"/>
                <c:pt idx="0">
                  <c:v>ACTIVITATS FÍSIQUES I 
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</c:v>
                </c:pt>
                <c:pt idx="6">
                  <c:v>ELECTRICITAT I 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COMPLEMENTÀRIA</c:v>
                </c:pt>
                <c:pt idx="10">
                  <c:v>HOTELERIA I TURISME</c:v>
                </c:pt>
                <c:pt idx="11">
                  <c:v>IMATGE I SO</c:v>
                </c:pt>
                <c:pt idx="12">
                  <c:v>IMATGE PERSONAL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COMUNICACIONS</c:v>
                </c:pt>
                <c:pt idx="16">
                  <c:v>INSTAL·LACIÓ I MANTENIMENT</c:v>
                </c:pt>
                <c:pt idx="17">
                  <c:v>MARITIMOPESQUERA</c:v>
                </c:pt>
                <c:pt idx="18">
                  <c:v>SANITAT</c:v>
                </c:pt>
                <c:pt idx="19">
                  <c:v>SEGURETAT I MEDI AMBIENT</c:v>
                </c:pt>
                <c:pt idx="20">
                  <c:v>SERVEIS SOCIOCULTURALS I 
A LA COMUNITAT</c:v>
                </c:pt>
                <c:pt idx="21">
                  <c:v>TRANSPORT I MANTENIMENT 
DE VEHICLES</c:v>
                </c:pt>
              </c:strCache>
            </c:strRef>
          </c:cat>
          <c:val>
            <c:numRef>
              <c:f>'G12.'!$C$51:$C$72</c:f>
              <c:numCache>
                <c:formatCode>0.00\ %</c:formatCode>
                <c:ptCount val="22"/>
                <c:pt idx="0">
                  <c:v>0.11988304093567299</c:v>
                </c:pt>
                <c:pt idx="1">
                  <c:v>0.134063332346848</c:v>
                </c:pt>
                <c:pt idx="2">
                  <c:v>0.109561752988048</c:v>
                </c:pt>
                <c:pt idx="3">
                  <c:v>0.4</c:v>
                </c:pt>
                <c:pt idx="4">
                  <c:v>0.122153209109731</c:v>
                </c:pt>
                <c:pt idx="5">
                  <c:v>5.7239057239057201E-2</c:v>
                </c:pt>
                <c:pt idx="6">
                  <c:v>0.101145038167939</c:v>
                </c:pt>
                <c:pt idx="7">
                  <c:v>0.19871794871794901</c:v>
                </c:pt>
                <c:pt idx="8">
                  <c:v>0.17499999999999999</c:v>
                </c:pt>
                <c:pt idx="9">
                  <c:v>0.136054421768707</c:v>
                </c:pt>
                <c:pt idx="10">
                  <c:v>9.1124260355029602E-2</c:v>
                </c:pt>
                <c:pt idx="11">
                  <c:v>0.3</c:v>
                </c:pt>
                <c:pt idx="12">
                  <c:v>7.0346320346320407E-2</c:v>
                </c:pt>
                <c:pt idx="13">
                  <c:v>0.17293233082706799</c:v>
                </c:pt>
                <c:pt idx="14">
                  <c:v>0.230769230769231</c:v>
                </c:pt>
                <c:pt idx="15">
                  <c:v>0.16023166023165999</c:v>
                </c:pt>
                <c:pt idx="16">
                  <c:v>0.21804511278195499</c:v>
                </c:pt>
                <c:pt idx="17">
                  <c:v>2.0338983050847501E-2</c:v>
                </c:pt>
                <c:pt idx="18">
                  <c:v>0.19480519480519501</c:v>
                </c:pt>
                <c:pt idx="19">
                  <c:v>4.0540540540540501E-2</c:v>
                </c:pt>
                <c:pt idx="20">
                  <c:v>0.14657878217200301</c:v>
                </c:pt>
                <c:pt idx="21">
                  <c:v>9.1198303287380697E-2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E-40A6-BAD3-D204AA2C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497709"/>
        <c:axId val="33649137"/>
      </c:barChart>
      <c:catAx>
        <c:axId val="764977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 rot="-5400000"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3649137"/>
        <c:crosses val="autoZero"/>
        <c:auto val="1"/>
        <c:lblAlgn val="ctr"/>
        <c:lblOffset val="100"/>
        <c:noMultiLvlLbl val="0"/>
      </c:catAx>
      <c:valAx>
        <c:axId val="33649137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7649770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ÈXIT FORMATIU PER ILLES SEGONS INICIATIVA DE FORMACIÓ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'G13.'!$B$4</c:f>
              <c:strCache>
                <c:ptCount val="1"/>
                <c:pt idx="0">
                  <c:v>DESOCUPATS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'G13.'!$A$5:$A$7</c:f>
              <c:strCache>
                <c:ptCount val="3"/>
                <c:pt idx="0">
                  <c:v>MALLORCA</c:v>
                </c:pt>
                <c:pt idx="1">
                  <c:v>MENORCA</c:v>
                </c:pt>
                <c:pt idx="2">
                  <c:v>EIVISSA-FORMENTERA</c:v>
                </c:pt>
              </c:strCache>
            </c:strRef>
          </c:cat>
          <c:val>
            <c:numRef>
              <c:f>'G13.'!$B$5:$B$7</c:f>
              <c:numCache>
                <c:formatCode>0.00\ %</c:formatCode>
                <c:ptCount val="3"/>
                <c:pt idx="0">
                  <c:v>0.94540199122149704</c:v>
                </c:pt>
                <c:pt idx="1">
                  <c:v>0.94587945879458801</c:v>
                </c:pt>
                <c:pt idx="2">
                  <c:v>0.939306358381503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E-4745-B3DC-EEFC5EF98CC6}"/>
            </c:ext>
          </c:extLst>
        </c:ser>
        <c:ser>
          <c:idx val="1"/>
          <c:order val="1"/>
          <c:tx>
            <c:strRef>
              <c:f>'G13.'!$C$4</c:f>
              <c:strCache>
                <c:ptCount val="1"/>
                <c:pt idx="0">
                  <c:v>VULNERABLES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cat>
            <c:strRef>
              <c:f>'G13.'!$A$5:$A$7</c:f>
              <c:strCache>
                <c:ptCount val="3"/>
                <c:pt idx="0">
                  <c:v>MALLORCA</c:v>
                </c:pt>
                <c:pt idx="1">
                  <c:v>MENORCA</c:v>
                </c:pt>
                <c:pt idx="2">
                  <c:v>EIVISSA-FORMENTERA</c:v>
                </c:pt>
              </c:strCache>
            </c:strRef>
          </c:cat>
          <c:val>
            <c:numRef>
              <c:f>'G13.'!$C$5:$C$7</c:f>
              <c:numCache>
                <c:formatCode>0.00\ %</c:formatCode>
                <c:ptCount val="3"/>
                <c:pt idx="0">
                  <c:v>0.90404929577464799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E-4745-B3DC-EEFC5EF98CC6}"/>
            </c:ext>
          </c:extLst>
        </c:ser>
        <c:ser>
          <c:idx val="2"/>
          <c:order val="2"/>
          <c:tx>
            <c:strRef>
              <c:f>'G13.'!$D$4</c:f>
              <c:strCache>
                <c:ptCount val="1"/>
                <c:pt idx="0">
                  <c:v>OCUPATS</c:v>
                </c:pt>
              </c:strCache>
            </c:strRef>
          </c:tx>
          <c:spPr>
            <a:solidFill>
              <a:srgbClr val="EC9BA4"/>
            </a:solidFill>
            <a:ln w="0">
              <a:noFill/>
            </a:ln>
          </c:spPr>
          <c:invertIfNegative val="0"/>
          <c:cat>
            <c:strRef>
              <c:f>'G13.'!$A$5:$A$7</c:f>
              <c:strCache>
                <c:ptCount val="3"/>
                <c:pt idx="0">
                  <c:v>MALLORCA</c:v>
                </c:pt>
                <c:pt idx="1">
                  <c:v>MENORCA</c:v>
                </c:pt>
                <c:pt idx="2">
                  <c:v>EIVISSA-FORMENTERA</c:v>
                </c:pt>
              </c:strCache>
            </c:strRef>
          </c:cat>
          <c:val>
            <c:numRef>
              <c:f>'G13.'!$D$5:$D$7</c:f>
              <c:numCache>
                <c:formatCode>0.00\ %</c:formatCode>
                <c:ptCount val="3"/>
                <c:pt idx="0">
                  <c:v>0.89978213507625304</c:v>
                </c:pt>
                <c:pt idx="1">
                  <c:v>0.95161290322580605</c:v>
                </c:pt>
                <c:pt idx="2">
                  <c:v>0.92744479495268095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E-4745-B3DC-EEFC5EF98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6017176"/>
        <c:axId val="60883073"/>
      </c:barChart>
      <c:catAx>
        <c:axId val="7601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60883073"/>
        <c:crosses val="autoZero"/>
        <c:auto val="1"/>
        <c:lblAlgn val="ctr"/>
        <c:lblOffset val="100"/>
        <c:noMultiLvlLbl val="0"/>
      </c:catAx>
      <c:valAx>
        <c:axId val="60883073"/>
        <c:scaling>
          <c:orientation val="minMax"/>
          <c:max val="1"/>
        </c:scaling>
        <c:delete val="0"/>
        <c:axPos val="l"/>
        <c:numFmt formatCode="0\ %" sourceLinked="0"/>
        <c:majorTickMark val="out"/>
        <c:minorTickMark val="none"/>
        <c:tickLblPos val="nextTo"/>
        <c:crossAx val="7601717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ÈXIT FORMATIU PER TIPUS DE FORMACIÓ I 
CERTIFICATS DE PROFESSIONALITAT</a:t>
            </a:r>
          </a:p>
        </c:rich>
      </c:tx>
      <c:layout>
        <c:manualLayout>
          <c:xMode val="edge"/>
          <c:yMode val="edge"/>
          <c:x val="0.20515911282545801"/>
          <c:y val="3.2857142857142897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'G13.'!$B$14</c:f>
              <c:strCache>
                <c:ptCount val="1"/>
                <c:pt idx="0">
                  <c:v>VINCULACIÓ A CP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'G13.'!$A$15:$A$17</c:f>
              <c:strCache>
                <c:ptCount val="3"/>
                <c:pt idx="0">
                  <c:v>DESOCUPATS</c:v>
                </c:pt>
                <c:pt idx="1">
                  <c:v>VULNERABLES</c:v>
                </c:pt>
                <c:pt idx="2">
                  <c:v>OCUPATS</c:v>
                </c:pt>
              </c:strCache>
            </c:strRef>
          </c:cat>
          <c:val>
            <c:numRef>
              <c:f>'G13.'!$B$15:$B$17</c:f>
              <c:numCache>
                <c:formatCode>0.00\ %</c:formatCode>
                <c:ptCount val="3"/>
                <c:pt idx="0">
                  <c:v>0.95996851456201504</c:v>
                </c:pt>
                <c:pt idx="1">
                  <c:v>0.91350906095551898</c:v>
                </c:pt>
                <c:pt idx="2">
                  <c:v>0.96632124352331605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B-497C-9B10-964FF7901B74}"/>
            </c:ext>
          </c:extLst>
        </c:ser>
        <c:ser>
          <c:idx val="1"/>
          <c:order val="1"/>
          <c:tx>
            <c:strRef>
              <c:f>'G13.'!$C$14</c:f>
              <c:strCache>
                <c:ptCount val="1"/>
                <c:pt idx="0">
                  <c:v>NO VINCULAT A CP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'G13.'!$A$15:$A$17</c:f>
              <c:strCache>
                <c:ptCount val="3"/>
                <c:pt idx="0">
                  <c:v>DESOCUPATS</c:v>
                </c:pt>
                <c:pt idx="1">
                  <c:v>VULNERABLES</c:v>
                </c:pt>
                <c:pt idx="2">
                  <c:v>OCUPATS</c:v>
                </c:pt>
              </c:strCache>
            </c:strRef>
          </c:cat>
          <c:val>
            <c:numRef>
              <c:f>'G13.'!$C$15:$C$17</c:f>
              <c:numCache>
                <c:formatCode>0.00\ %</c:formatCode>
                <c:ptCount val="3"/>
                <c:pt idx="0">
                  <c:v>0.88647237929534595</c:v>
                </c:pt>
                <c:pt idx="1">
                  <c:v>0.86666666666666703</c:v>
                </c:pt>
                <c:pt idx="2">
                  <c:v>0.89423585404547901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B-497C-9B10-964FF790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3427986"/>
        <c:axId val="60461953"/>
      </c:barChart>
      <c:catAx>
        <c:axId val="934279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60461953"/>
        <c:crosses val="autoZero"/>
        <c:auto val="1"/>
        <c:lblAlgn val="ctr"/>
        <c:lblOffset val="100"/>
        <c:noMultiLvlLbl val="0"/>
      </c:catAx>
      <c:valAx>
        <c:axId val="60461953"/>
        <c:scaling>
          <c:orientation val="minMax"/>
        </c:scaling>
        <c:delete val="1"/>
        <c:axPos val="l"/>
        <c:numFmt formatCode="0.00\ %" sourceLinked="1"/>
        <c:majorTickMark val="out"/>
        <c:minorTickMark val="none"/>
        <c:tickLblPos val="nextTo"/>
        <c:crossAx val="9342798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ÈXIT FORMATIU PER SEXE I TIPUS DE FORMACIÓ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800373285725901E-2"/>
          <c:y val="0.16007786762503701"/>
          <c:w val="0.95983120993264603"/>
          <c:h val="0.66531895777178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'G13.'!$B$24</c:f>
              <c:strCache>
                <c:ptCount val="1"/>
                <c:pt idx="0">
                  <c:v>ATURATS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'G13.'!$A$25:$A$26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'G13.'!$B$25:$B$26</c:f>
              <c:numCache>
                <c:formatCode>0.00\ %</c:formatCode>
                <c:ptCount val="2"/>
                <c:pt idx="0">
                  <c:v>0.95402114706824703</c:v>
                </c:pt>
                <c:pt idx="1">
                  <c:v>0.93333333333333302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2-41F9-B68E-876C736EB9ED}"/>
            </c:ext>
          </c:extLst>
        </c:ser>
        <c:ser>
          <c:idx val="1"/>
          <c:order val="1"/>
          <c:tx>
            <c:strRef>
              <c:f>'G13.'!$C$24</c:f>
              <c:strCache>
                <c:ptCount val="1"/>
                <c:pt idx="0">
                  <c:v>VULNERABLES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cat>
            <c:strRef>
              <c:f>'G13.'!$A$25:$A$26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'G13.'!$C$25:$C$26</c:f>
              <c:numCache>
                <c:formatCode>0.00\ %</c:formatCode>
                <c:ptCount val="2"/>
                <c:pt idx="0">
                  <c:v>0.96437054631829</c:v>
                </c:pt>
                <c:pt idx="1">
                  <c:v>0.88578371810449597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2-41F9-B68E-876C736EB9ED}"/>
            </c:ext>
          </c:extLst>
        </c:ser>
        <c:ser>
          <c:idx val="2"/>
          <c:order val="2"/>
          <c:tx>
            <c:strRef>
              <c:f>'G13.'!$D$24</c:f>
              <c:strCache>
                <c:ptCount val="1"/>
                <c:pt idx="0">
                  <c:v>OCUPATS</c:v>
                </c:pt>
              </c:strCache>
            </c:strRef>
          </c:tx>
          <c:spPr>
            <a:solidFill>
              <a:srgbClr val="EC9BA4"/>
            </a:solidFill>
            <a:ln w="0">
              <a:noFill/>
            </a:ln>
          </c:spPr>
          <c:invertIfNegative val="0"/>
          <c:cat>
            <c:strRef>
              <c:f>'G13.'!$A$25:$A$26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'G13.'!$D$25:$D$26</c:f>
              <c:numCache>
                <c:formatCode>0.00\ %</c:formatCode>
                <c:ptCount val="2"/>
                <c:pt idx="0">
                  <c:v>0.90720118782479597</c:v>
                </c:pt>
                <c:pt idx="1">
                  <c:v>0.90537634408602097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2-41F9-B68E-876C736E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462336"/>
        <c:axId val="32856357"/>
      </c:barChart>
      <c:catAx>
        <c:axId val="74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32856357"/>
        <c:crosses val="autoZero"/>
        <c:auto val="1"/>
        <c:lblAlgn val="ctr"/>
        <c:lblOffset val="100"/>
        <c:noMultiLvlLbl val="0"/>
      </c:catAx>
      <c:valAx>
        <c:axId val="32856357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7446233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layout>
        <c:manualLayout>
          <c:xMode val="edge"/>
          <c:yMode val="edge"/>
          <c:x val="0.11248004042989014"/>
          <c:y val="0.84492375669458109"/>
          <c:w val="0.86243708367159311"/>
          <c:h val="0.1402663517690888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SATISFACCIÓ PER ILLA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'G1.'!$B$33</c:f>
              <c:strCache>
                <c:ptCount val="1"/>
                <c:pt idx="0">
                  <c:v>Any 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'G1.'!$A$34:$A$37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'G1.'!$B$34:$B$37</c:f>
              <c:numCache>
                <c:formatCode>0.00\ %</c:formatCode>
                <c:ptCount val="4"/>
                <c:pt idx="0">
                  <c:v>0.93811666955166995</c:v>
                </c:pt>
                <c:pt idx="1">
                  <c:v>0.93111111111111</c:v>
                </c:pt>
                <c:pt idx="2">
                  <c:v>0.96572104018912497</c:v>
                </c:pt>
                <c:pt idx="3">
                  <c:v>0.86458333333333248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4-42B5-8EEC-1156337F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213408"/>
        <c:axId val="41439014"/>
      </c:barChart>
      <c:catAx>
        <c:axId val="532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41439014"/>
        <c:crosses val="autoZero"/>
        <c:auto val="1"/>
        <c:lblAlgn val="ctr"/>
        <c:lblOffset val="100"/>
        <c:noMultiLvlLbl val="0"/>
      </c:catAx>
      <c:valAx>
        <c:axId val="41439014"/>
        <c:scaling>
          <c:orientation val="minMax"/>
        </c:scaling>
        <c:delete val="1"/>
        <c:axPos val="l"/>
        <c:numFmt formatCode="0.00\ %" sourceLinked="1"/>
        <c:majorTickMark val="out"/>
        <c:minorTickMark val="none"/>
        <c:tickLblPos val="nextTo"/>
        <c:crossAx val="5321340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ÈXIT FORMATIU PER EDAT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'G13.'!$B$32:$J$32</c:f>
              <c:strCache>
                <c:ptCount val="9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&gt;=55</c:v>
                </c:pt>
              </c:strCache>
            </c:strRef>
          </c:cat>
          <c:val>
            <c:numRef>
              <c:f>'G13.'!$B$33:$J$33</c:f>
              <c:numCache>
                <c:formatCode>0.00\ %</c:formatCode>
                <c:ptCount val="9"/>
                <c:pt idx="0">
                  <c:v>0.89735733435465304</c:v>
                </c:pt>
                <c:pt idx="1">
                  <c:v>0.93870789618994999</c:v>
                </c:pt>
                <c:pt idx="2">
                  <c:v>0.95134123518403002</c:v>
                </c:pt>
                <c:pt idx="3">
                  <c:v>0.95885042455911196</c:v>
                </c:pt>
                <c:pt idx="4">
                  <c:v>0.94238156209987201</c:v>
                </c:pt>
                <c:pt idx="5">
                  <c:v>0.94076433121019098</c:v>
                </c:pt>
                <c:pt idx="6">
                  <c:v>0.94125078963992403</c:v>
                </c:pt>
                <c:pt idx="7">
                  <c:v>0.93970893970893998</c:v>
                </c:pt>
                <c:pt idx="8">
                  <c:v>0.94860994102780105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7-45F6-AF5F-1CB18B82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622826"/>
        <c:axId val="10579349"/>
      </c:barChart>
      <c:catAx>
        <c:axId val="556228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10579349"/>
        <c:crosses val="autoZero"/>
        <c:auto val="1"/>
        <c:lblAlgn val="ctr"/>
        <c:lblOffset val="100"/>
        <c:noMultiLvlLbl val="0"/>
      </c:catAx>
      <c:valAx>
        <c:axId val="10579349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5562282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ÈXIT FORMATIU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'G13.'!$A$37:$A$57</c:f>
              <c:strCache>
                <c:ptCount val="21"/>
                <c:pt idx="0">
                  <c:v>ACTIVITATS FÍSIQUES 
I 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COMERÇ I MÀRQUETING</c:v>
                </c:pt>
                <c:pt idx="5">
                  <c:v>EDIFICACIÓ I OBRA CIVIL</c:v>
                </c:pt>
                <c:pt idx="6">
                  <c:v>ELECTRICITAT I 
ELECTRÒNICA</c:v>
                </c:pt>
                <c:pt idx="7">
                  <c:v>ENERGIA I AIGUA</c:v>
                </c:pt>
                <c:pt idx="8">
                  <c:v>FABRICACIÓ MECÀNICA</c:v>
                </c:pt>
                <c:pt idx="9">
                  <c:v>FORMACIÓ 
COMPLEMENTÀRIA</c:v>
                </c:pt>
                <c:pt idx="10">
                  <c:v>HOTELERIA I TURISME</c:v>
                </c:pt>
                <c:pt idx="11">
                  <c:v>IMATGE I SO</c:v>
                </c:pt>
                <c:pt idx="12">
                  <c:v>IMATGE PERSONAL</c:v>
                </c:pt>
                <c:pt idx="13">
                  <c:v>INDÚSTRIES ALIMENTÀRIES</c:v>
                </c:pt>
                <c:pt idx="14">
                  <c:v>INDÚSTRIES EXTRACTIVES</c:v>
                </c:pt>
                <c:pt idx="15">
                  <c:v>INFORMÀTICA I 
COMUNICACIONS</c:v>
                </c:pt>
                <c:pt idx="16">
                  <c:v>INSTAL·LACIÓ I 
MANTENIMENT</c:v>
                </c:pt>
                <c:pt idx="17">
                  <c:v>MARITIMOPESQUERA</c:v>
                </c:pt>
                <c:pt idx="18">
                  <c:v>SANITAT</c:v>
                </c:pt>
                <c:pt idx="19">
                  <c:v>SEGURETAT I MEDI AMBIENT</c:v>
                </c:pt>
                <c:pt idx="20">
                  <c:v>SERVEIS SOCIOCULTURALS 
I A LA COMUNITAT</c:v>
                </c:pt>
              </c:strCache>
            </c:strRef>
          </c:cat>
          <c:val>
            <c:numRef>
              <c:f>'G13.'!$B$37:$B$57</c:f>
              <c:numCache>
                <c:formatCode>0.00\ %</c:formatCode>
                <c:ptCount val="21"/>
                <c:pt idx="0">
                  <c:v>0.95348837209302295</c:v>
                </c:pt>
                <c:pt idx="1">
                  <c:v>0.96528016500515701</c:v>
                </c:pt>
                <c:pt idx="2">
                  <c:v>0.95067264573990995</c:v>
                </c:pt>
                <c:pt idx="3">
                  <c:v>1</c:v>
                </c:pt>
                <c:pt idx="4">
                  <c:v>0.93809523809523798</c:v>
                </c:pt>
                <c:pt idx="5">
                  <c:v>0.99301919720767895</c:v>
                </c:pt>
                <c:pt idx="6">
                  <c:v>0.8</c:v>
                </c:pt>
                <c:pt idx="7">
                  <c:v>0.95901639344262302</c:v>
                </c:pt>
                <c:pt idx="8">
                  <c:v>0.87850467289719603</c:v>
                </c:pt>
                <c:pt idx="9">
                  <c:v>0.936254980079681</c:v>
                </c:pt>
                <c:pt idx="10">
                  <c:v>0.94468267581475096</c:v>
                </c:pt>
                <c:pt idx="11">
                  <c:v>0.99</c:v>
                </c:pt>
                <c:pt idx="12">
                  <c:v>0.98366394399066504</c:v>
                </c:pt>
                <c:pt idx="13">
                  <c:v>0.96363636363636396</c:v>
                </c:pt>
                <c:pt idx="14">
                  <c:v>1</c:v>
                </c:pt>
                <c:pt idx="15">
                  <c:v>0.96580188679245305</c:v>
                </c:pt>
                <c:pt idx="16">
                  <c:v>0.87378640776699001</c:v>
                </c:pt>
                <c:pt idx="17">
                  <c:v>0.98596491228070204</c:v>
                </c:pt>
                <c:pt idx="18">
                  <c:v>0.989247311827957</c:v>
                </c:pt>
                <c:pt idx="19">
                  <c:v>0.98776758409785903</c:v>
                </c:pt>
                <c:pt idx="20">
                  <c:v>0.88606152677554095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B-4236-BF4A-53F98B57A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689232"/>
        <c:axId val="80175790"/>
      </c:barChart>
      <c:catAx>
        <c:axId val="9868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 rot="-5400000"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80175790"/>
        <c:crosses val="autoZero"/>
        <c:auto val="1"/>
        <c:lblAlgn val="ctr"/>
        <c:lblOffset val="100"/>
        <c:noMultiLvlLbl val="0"/>
      </c:catAx>
      <c:valAx>
        <c:axId val="80175790"/>
        <c:scaling>
          <c:orientation val="minMax"/>
          <c:max val="1"/>
        </c:scaling>
        <c:delete val="0"/>
        <c:axPos val="l"/>
        <c:numFmt formatCode="0\ %" sourceLinked="0"/>
        <c:majorTickMark val="out"/>
        <c:minorTickMark val="none"/>
        <c:tickLblPos val="nextTo"/>
        <c:crossAx val="98689232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TAXA COBERTURA PERSONES</a:t>
            </a:r>
            <a:r>
              <a:rPr lang="es-ES" sz="900" b="1" strike="noStrike" spc="-1" baseline="0">
                <a:latin typeface="Noto Sans"/>
              </a:rPr>
              <a:t> EN STUACIÓ D'ATUR</a:t>
            </a:r>
            <a:r>
              <a:rPr lang="es-ES" sz="900" b="1" strike="noStrike" spc="-1">
                <a:latin typeface="Noto Sans"/>
              </a:rPr>
              <a:t> PER SEXE</a:t>
            </a:r>
          </a:p>
        </c:rich>
      </c:tx>
      <c:layout>
        <c:manualLayout>
          <c:xMode val="edge"/>
          <c:yMode val="edge"/>
          <c:x val="0.163636363636364"/>
          <c:y val="2.6249999999999999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'G14.'!$A$4:$A$5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'G14.'!$B$4:$B$5</c:f>
              <c:numCache>
                <c:formatCode>0.00\ %</c:formatCode>
                <c:ptCount val="2"/>
                <c:pt idx="0">
                  <c:v>0.21091445427728614</c:v>
                </c:pt>
                <c:pt idx="1">
                  <c:v>0.198397212543554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2-49BB-850E-33921AC8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209524"/>
        <c:axId val="31871598"/>
      </c:barChart>
      <c:catAx>
        <c:axId val="522095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1" strike="noStrike" spc="-1">
                <a:latin typeface="Noto Sans"/>
              </a:defRPr>
            </a:pPr>
            <a:endParaRPr lang="es-ES"/>
          </a:p>
        </c:txPr>
        <c:crossAx val="31871598"/>
        <c:crosses val="autoZero"/>
        <c:auto val="1"/>
        <c:lblAlgn val="ctr"/>
        <c:lblOffset val="100"/>
        <c:noMultiLvlLbl val="0"/>
      </c:catAx>
      <c:valAx>
        <c:axId val="31871598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52209524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TAXA COBERTURA PERSONES EN</a:t>
            </a:r>
            <a:r>
              <a:rPr lang="es-ES" sz="900" b="1" strike="noStrike" spc="-1" baseline="0">
                <a:latin typeface="Noto Sans"/>
              </a:rPr>
              <a:t> SITUACIÓ D'ATUR</a:t>
            </a:r>
          </a:p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 PER EDAT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'G14.'!$A$11:$A$15</c:f>
              <c:strCache>
                <c:ptCount val="5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&gt;=55</c:v>
                </c:pt>
              </c:strCache>
            </c:strRef>
          </c:cat>
          <c:val>
            <c:numRef>
              <c:f>'G14.'!$D$11:$D$15</c:f>
              <c:numCache>
                <c:formatCode>0.00\ %</c:formatCode>
                <c:ptCount val="5"/>
                <c:pt idx="0">
                  <c:v>0.28729323308270677</c:v>
                </c:pt>
                <c:pt idx="1">
                  <c:v>0.19075342465753425</c:v>
                </c:pt>
                <c:pt idx="2">
                  <c:v>0.21951999999999999</c:v>
                </c:pt>
                <c:pt idx="3">
                  <c:v>0.21593220338983052</c:v>
                </c:pt>
                <c:pt idx="4">
                  <c:v>9.0190476190476196E-2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8-404D-8EDD-6954B1D35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138899"/>
        <c:axId val="94885553"/>
      </c:barChart>
      <c:catAx>
        <c:axId val="191388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94885553"/>
        <c:crosses val="autoZero"/>
        <c:auto val="1"/>
        <c:lblAlgn val="ctr"/>
        <c:lblOffset val="100"/>
        <c:noMultiLvlLbl val="0"/>
      </c:catAx>
      <c:valAx>
        <c:axId val="94885553"/>
        <c:scaling>
          <c:orientation val="minMax"/>
        </c:scaling>
        <c:delete val="0"/>
        <c:axPos val="l"/>
        <c:numFmt formatCode="0\ %" sourceLinked="0"/>
        <c:majorTickMark val="out"/>
        <c:minorTickMark val="none"/>
        <c:tickLblPos val="nextTo"/>
        <c:crossAx val="1913889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TAXA COBERTURA PERSONES OCUPADES PER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'G15.'!$A$6:$A$7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'G15.'!$D$6:$D$7</c:f>
              <c:numCache>
                <c:formatCode>0.00\ %</c:formatCode>
                <c:ptCount val="2"/>
                <c:pt idx="0">
                  <c:v>6.7330252399573406E-3</c:v>
                </c:pt>
                <c:pt idx="1">
                  <c:v>3.691316354710034E-3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F-4B09-925B-1723356B3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05979"/>
        <c:axId val="11043679"/>
      </c:barChart>
      <c:catAx>
        <c:axId val="14059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11043679"/>
        <c:crosses val="autoZero"/>
        <c:auto val="1"/>
        <c:lblAlgn val="ctr"/>
        <c:lblOffset val="100"/>
        <c:noMultiLvlLbl val="0"/>
      </c:catAx>
      <c:valAx>
        <c:axId val="11043679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140597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TAXA COBERTURA PERSONES</a:t>
            </a:r>
            <a:r>
              <a:rPr lang="es-ES" sz="900" b="1" strike="noStrike" spc="-1" baseline="0">
                <a:latin typeface="Noto Sans"/>
              </a:rPr>
              <a:t> OCUPADES </a:t>
            </a:r>
          </a:p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PER EDATS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'G15.'!$A$14:$A$18</c:f>
              <c:strCache>
                <c:ptCount val="5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&gt;=55</c:v>
                </c:pt>
              </c:strCache>
            </c:strRef>
          </c:cat>
          <c:val>
            <c:numRef>
              <c:f>'G15.'!$D$14:$D$18</c:f>
              <c:numCache>
                <c:formatCode>0.00\ %</c:formatCode>
                <c:ptCount val="5"/>
                <c:pt idx="0">
                  <c:v>8.3140877598152432E-3</c:v>
                </c:pt>
                <c:pt idx="1">
                  <c:v>5.2818035426731077E-3</c:v>
                </c:pt>
                <c:pt idx="2">
                  <c:v>5.1610824742268045E-3</c:v>
                </c:pt>
                <c:pt idx="3">
                  <c:v>5.3731343283582086E-3</c:v>
                </c:pt>
                <c:pt idx="4">
                  <c:v>3.2450896669513236E-3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6-4B22-A448-FE90838D2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6403803"/>
        <c:axId val="97278179"/>
      </c:barChart>
      <c:catAx>
        <c:axId val="464038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97278179"/>
        <c:crosses val="autoZero"/>
        <c:auto val="1"/>
        <c:lblAlgn val="ctr"/>
        <c:lblOffset val="100"/>
        <c:noMultiLvlLbl val="0"/>
      </c:catAx>
      <c:valAx>
        <c:axId val="97278179"/>
        <c:scaling>
          <c:orientation val="minMax"/>
        </c:scaling>
        <c:delete val="0"/>
        <c:axPos val="l"/>
        <c:numFmt formatCode="0.00\ %" sourceLinked="1"/>
        <c:majorTickMark val="out"/>
        <c:minorTickMark val="none"/>
        <c:tickLblPos val="nextTo"/>
        <c:crossAx val="4640380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MODALIDAT FORMACIÓ DE DEMANDA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'G16.'!$A$3:$A$5</c:f>
              <c:strCache>
                <c:ptCount val="3"/>
                <c:pt idx="0">
                  <c:v>FORMACIÓ PRESENCIAL</c:v>
                </c:pt>
                <c:pt idx="1">
                  <c:v>TELEFORMACIÓ</c:v>
                </c:pt>
                <c:pt idx="2">
                  <c:v>MIXTA</c:v>
                </c:pt>
              </c:strCache>
            </c:strRef>
          </c:cat>
          <c:val>
            <c:numRef>
              <c:f>'G16.'!$B$3:$B$5</c:f>
              <c:numCache>
                <c:formatCode>#,000\ %</c:formatCode>
                <c:ptCount val="3"/>
                <c:pt idx="0">
                  <c:v>0.67700000000000005</c:v>
                </c:pt>
                <c:pt idx="1">
                  <c:v>0.317</c:v>
                </c:pt>
                <c:pt idx="2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6-4A47-BC71-8E76BB8C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3029691"/>
        <c:axId val="30164262"/>
      </c:barChart>
      <c:catAx>
        <c:axId val="930296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30164262"/>
        <c:crosses val="autoZero"/>
        <c:auto val="1"/>
        <c:lblAlgn val="ctr"/>
        <c:lblOffset val="100"/>
        <c:noMultiLvlLbl val="0"/>
      </c:catAx>
      <c:valAx>
        <c:axId val="3016426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9302969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INSERCIÓ PER ILLES I MODALITAT FORMATIVA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'G17.'!$B$12</c:f>
              <c:strCache>
                <c:ptCount val="1"/>
                <c:pt idx="0">
                  <c:v>PERSONES EN SITUACIÓ D'ATUR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'G17.'!$A$13:$A$16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 </c:v>
                </c:pt>
                <c:pt idx="3">
                  <c:v>FORMENTERA</c:v>
                </c:pt>
              </c:strCache>
            </c:strRef>
          </c:cat>
          <c:val>
            <c:numRef>
              <c:f>'G17.'!$B$13:$B$16</c:f>
              <c:numCache>
                <c:formatCode>0.00\ %</c:formatCode>
                <c:ptCount val="4"/>
                <c:pt idx="0">
                  <c:v>0.43296899397724697</c:v>
                </c:pt>
                <c:pt idx="1">
                  <c:v>0.52941176470588203</c:v>
                </c:pt>
                <c:pt idx="2">
                  <c:v>0.479468599033816</c:v>
                </c:pt>
                <c:pt idx="3">
                  <c:v>0.57471264367816099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6-4DC6-9513-42B1CD5D0675}"/>
            </c:ext>
          </c:extLst>
        </c:ser>
        <c:ser>
          <c:idx val="1"/>
          <c:order val="1"/>
          <c:tx>
            <c:strRef>
              <c:f>'G17.'!$C$12</c:f>
              <c:strCache>
                <c:ptCount val="1"/>
                <c:pt idx="0">
                  <c:v>VULNERABLES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376-4DC6-9513-42B1CD5D0675}"/>
              </c:ext>
            </c:extLst>
          </c:dPt>
          <c:dLbls>
            <c:dLbl>
              <c:idx val="1"/>
              <c:numFmt formatCode="0.00\ %" sourceLinked="0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Bariol Regular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6376-4DC6-9513-42B1CD5D0675}"/>
                </c:ext>
              </c:extLst>
            </c:dLbl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'G17.'!$A$13:$A$16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 </c:v>
                </c:pt>
                <c:pt idx="3">
                  <c:v>FORMENTERA</c:v>
                </c:pt>
              </c:strCache>
            </c:strRef>
          </c:cat>
          <c:val>
            <c:numRef>
              <c:f>'G17.'!$C$13:$C$16</c:f>
              <c:numCache>
                <c:formatCode>0.00\ %</c:formatCode>
                <c:ptCount val="4"/>
                <c:pt idx="0">
                  <c:v>0.47654584221748397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6-4DC6-9513-42B1CD5D0675}"/>
            </c:ext>
          </c:extLst>
        </c:ser>
        <c:ser>
          <c:idx val="2"/>
          <c:order val="2"/>
          <c:tx>
            <c:strRef>
              <c:f>'G17.'!$D$12</c:f>
              <c:strCache>
                <c:ptCount val="1"/>
                <c:pt idx="0">
                  <c:v>PERSONES OCUPADES</c:v>
                </c:pt>
              </c:strCache>
            </c:strRef>
          </c:tx>
          <c:spPr>
            <a:solidFill>
              <a:srgbClr val="EC9BA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376-4DC6-9513-42B1CD5D0675}"/>
              </c:ext>
            </c:extLst>
          </c:dPt>
          <c:dLbls>
            <c:dLbl>
              <c:idx val="0"/>
              <c:numFmt formatCode="0.00\ %" sourceLinked="0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Bariol Regular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6376-4DC6-9513-42B1CD5D0675}"/>
                </c:ext>
              </c:extLst>
            </c:dLbl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'G17.'!$A$13:$A$16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 </c:v>
                </c:pt>
                <c:pt idx="3">
                  <c:v>FORMENTERA</c:v>
                </c:pt>
              </c:strCache>
            </c:strRef>
          </c:cat>
          <c:val>
            <c:numRef>
              <c:f>'G17.'!$D$13:$D$16</c:f>
              <c:numCache>
                <c:formatCode>0.00\ %</c:formatCode>
                <c:ptCount val="4"/>
                <c:pt idx="0">
                  <c:v>0.30030030030030003</c:v>
                </c:pt>
                <c:pt idx="1">
                  <c:v>0</c:v>
                </c:pt>
                <c:pt idx="2">
                  <c:v>0.81818181818181801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6-4DC6-9513-42B1CD5D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165959"/>
        <c:axId val="31450752"/>
      </c:barChart>
      <c:catAx>
        <c:axId val="85165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31450752"/>
        <c:crosses val="autoZero"/>
        <c:auto val="1"/>
        <c:lblAlgn val="ctr"/>
        <c:lblOffset val="100"/>
        <c:noMultiLvlLbl val="0"/>
      </c:catAx>
      <c:valAx>
        <c:axId val="31450752"/>
        <c:scaling>
          <c:orientation val="minMax"/>
        </c:scaling>
        <c:delete val="1"/>
        <c:axPos val="l"/>
        <c:numFmt formatCode="0.00\ %" sourceLinked="1"/>
        <c:majorTickMark val="out"/>
        <c:minorTickMark val="none"/>
        <c:tickLblPos val="nextTo"/>
        <c:crossAx val="8516595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Bariol Regular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INSERCIÓ PER MODALITAT FORMATIVA I SEXE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'G17.'!$B$33</c:f>
              <c:strCache>
                <c:ptCount val="1"/>
                <c:pt idx="0">
                  <c:v>PERSONES EN SITUACIÓ D'ATUR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'G17.'!$A$34:$A$35</c:f>
              <c:strCache>
                <c:ptCount val="2"/>
                <c:pt idx="0">
                  <c:v>DONA</c:v>
                </c:pt>
                <c:pt idx="1">
                  <c:v>HOME</c:v>
                </c:pt>
              </c:strCache>
            </c:strRef>
          </c:cat>
          <c:val>
            <c:numRef>
              <c:f>'G17.'!$B$34:$B$35</c:f>
              <c:numCache>
                <c:formatCode>0.00\ %</c:formatCode>
                <c:ptCount val="2"/>
                <c:pt idx="0">
                  <c:v>0.4410614050008505</c:v>
                </c:pt>
                <c:pt idx="1">
                  <c:v>0.43986897519887691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3-4E9B-8589-BDD3812327BC}"/>
            </c:ext>
          </c:extLst>
        </c:ser>
        <c:ser>
          <c:idx val="1"/>
          <c:order val="1"/>
          <c:tx>
            <c:strRef>
              <c:f>'G17.'!$C$33</c:f>
              <c:strCache>
                <c:ptCount val="1"/>
                <c:pt idx="0">
                  <c:v>VULNERABLES</c:v>
                </c:pt>
              </c:strCache>
            </c:strRef>
          </c:tx>
          <c:spPr>
            <a:solidFill>
              <a:srgbClr val="999999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'G17.'!$A$34:$A$35</c:f>
              <c:strCache>
                <c:ptCount val="2"/>
                <c:pt idx="0">
                  <c:v>DONA</c:v>
                </c:pt>
                <c:pt idx="1">
                  <c:v>HOME</c:v>
                </c:pt>
              </c:strCache>
            </c:strRef>
          </c:cat>
          <c:val>
            <c:numRef>
              <c:f>'G17.'!$C$34:$C$35</c:f>
              <c:numCache>
                <c:formatCode>0.00\ %</c:formatCode>
                <c:ptCount val="2"/>
                <c:pt idx="0">
                  <c:v>0.49180327868852458</c:v>
                </c:pt>
                <c:pt idx="1">
                  <c:v>0.46748681898066785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3-4E9B-8589-BDD3812327BC}"/>
            </c:ext>
          </c:extLst>
        </c:ser>
        <c:ser>
          <c:idx val="2"/>
          <c:order val="2"/>
          <c:tx>
            <c:strRef>
              <c:f>'G17.'!$D$33</c:f>
              <c:strCache>
                <c:ptCount val="1"/>
                <c:pt idx="0">
                  <c:v>PERSONES OCUPADES</c:v>
                </c:pt>
              </c:strCache>
            </c:strRef>
          </c:tx>
          <c:spPr>
            <a:solidFill>
              <a:srgbClr val="EC9BA4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'G17.'!$A$34:$A$35</c:f>
              <c:strCache>
                <c:ptCount val="2"/>
                <c:pt idx="0">
                  <c:v>DONA</c:v>
                </c:pt>
                <c:pt idx="1">
                  <c:v>HOME</c:v>
                </c:pt>
              </c:strCache>
            </c:strRef>
          </c:cat>
          <c:val>
            <c:numRef>
              <c:f>'G17.'!$D$34:$D$35</c:f>
              <c:numCache>
                <c:formatCode>0.00\ %</c:formatCode>
                <c:ptCount val="2"/>
                <c:pt idx="0">
                  <c:v>0.35652173913043478</c:v>
                </c:pt>
                <c:pt idx="1">
                  <c:v>0.33088235294117646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3-4E9B-8589-BDD381232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4179465"/>
        <c:axId val="22437856"/>
      </c:barChart>
      <c:catAx>
        <c:axId val="341794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22437856"/>
        <c:crosses val="autoZero"/>
        <c:auto val="1"/>
        <c:lblAlgn val="ctr"/>
        <c:lblOffset val="100"/>
        <c:noMultiLvlLbl val="0"/>
      </c:catAx>
      <c:valAx>
        <c:axId val="22437856"/>
        <c:scaling>
          <c:orientation val="minMax"/>
        </c:scaling>
        <c:delete val="1"/>
        <c:axPos val="l"/>
        <c:numFmt formatCode="0.00\ %" sourceLinked="1"/>
        <c:majorTickMark val="out"/>
        <c:minorTickMark val="none"/>
        <c:tickLblPos val="nextTo"/>
        <c:crossAx val="3417946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latin typeface="Bariol Regular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100" b="1" strike="noStrike" spc="-1">
                <a:latin typeface="Bariol Regular"/>
              </a:defRPr>
            </a:pPr>
            <a:r>
              <a:rPr lang="es-ES" sz="1100" b="1" strike="noStrike" spc="-1">
                <a:latin typeface="Bariol Regular"/>
              </a:rPr>
              <a:t>INSERCIÓ EN FUNCIÓ DEL TIPUS DE CENTRE IMPARTIDOR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'G17.'!$A$40:$A$41</c:f>
              <c:strCache>
                <c:ptCount val="2"/>
                <c:pt idx="0">
                  <c:v>Centres propis</c:v>
                </c:pt>
                <c:pt idx="1">
                  <c:v>Centres col·laboradors</c:v>
                </c:pt>
              </c:strCache>
            </c:strRef>
          </c:cat>
          <c:val>
            <c:numRef>
              <c:f>'G17.'!$B$40:$B$41</c:f>
              <c:numCache>
                <c:formatCode>0.00\ %</c:formatCode>
                <c:ptCount val="2"/>
                <c:pt idx="0">
                  <c:v>0.43440000000000001</c:v>
                </c:pt>
                <c:pt idx="1">
                  <c:v>0.53180000000000005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7-4F3D-B9AF-98F20C6D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463776"/>
        <c:axId val="51756743"/>
      </c:barChart>
      <c:catAx>
        <c:axId val="144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/>
              </a:defRPr>
            </a:pPr>
            <a:endParaRPr lang="es-ES"/>
          </a:p>
        </c:txPr>
        <c:crossAx val="51756743"/>
        <c:crosses val="autoZero"/>
        <c:auto val="1"/>
        <c:lblAlgn val="ctr"/>
        <c:lblOffset val="100"/>
        <c:noMultiLvlLbl val="0"/>
      </c:catAx>
      <c:valAx>
        <c:axId val="51756743"/>
        <c:scaling>
          <c:orientation val="minMax"/>
        </c:scaling>
        <c:delete val="1"/>
        <c:axPos val="l"/>
        <c:numFmt formatCode="0.00\ %" sourceLinked="1"/>
        <c:majorTickMark val="out"/>
        <c:minorTickMark val="none"/>
        <c:tickLblPos val="nextTo"/>
        <c:crossAx val="1446377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Bariol Regular"/>
              </a:defRPr>
            </a:pPr>
            <a:r>
              <a:rPr lang="es-ES" sz="1000" b="1" strike="noStrike" spc="-1">
                <a:latin typeface="Bariol Regular"/>
              </a:rPr>
              <a:t>COBERTURA DE CERTIFICATS PROFESSIONALITAT  PER ILLES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363406301399"/>
          <c:y val="0.13821892393321"/>
          <c:w val="0.82690117676831598"/>
          <c:h val="0.83885502252849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'G2.'!$A$4:$A$7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 </c:v>
                </c:pt>
                <c:pt idx="3">
                  <c:v>FORMENTERA</c:v>
                </c:pt>
              </c:strCache>
            </c:strRef>
          </c:cat>
          <c:val>
            <c:numRef>
              <c:f>'G2.'!$F$4:$F$7</c:f>
              <c:numCache>
                <c:formatCode>0.00\ %</c:formatCode>
                <c:ptCount val="4"/>
                <c:pt idx="0">
                  <c:v>0.33614864864864863</c:v>
                </c:pt>
                <c:pt idx="1">
                  <c:v>0.10472972972972973</c:v>
                </c:pt>
                <c:pt idx="2">
                  <c:v>9.45945945945946E-2</c:v>
                </c:pt>
                <c:pt idx="3">
                  <c:v>1.8581081081081082E-2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B-4D19-8882-45ACE59BB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23826"/>
        <c:axId val="79042374"/>
      </c:barChart>
      <c:catAx>
        <c:axId val="4232382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 anchor="b" anchorCtr="0"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79042374"/>
        <c:crosses val="autoZero"/>
        <c:auto val="1"/>
        <c:lblAlgn val="ctr"/>
        <c:lblOffset val="100"/>
        <c:noMultiLvlLbl val="0"/>
      </c:catAx>
      <c:valAx>
        <c:axId val="79042374"/>
        <c:scaling>
          <c:orientation val="minMax"/>
        </c:scaling>
        <c:delete val="0"/>
        <c:axPos val="b"/>
        <c:numFmt formatCode="0.00\ %" sourceLinked="1"/>
        <c:majorTickMark val="out"/>
        <c:minorTickMark val="none"/>
        <c:tickLblPos val="nextTo"/>
        <c:crossAx val="4232382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900" b="1" strike="noStrike" spc="-1">
                <a:latin typeface="Noto Sans"/>
              </a:defRPr>
            </a:pPr>
            <a:r>
              <a:rPr lang="es-ES" sz="900" b="1" strike="noStrike" spc="-1">
                <a:latin typeface="Noto Sans"/>
              </a:rPr>
              <a:t>TAXA INSERCIÓ VINCULADA CERTIFICATS DE PROFESSIONALITAT PER FAMÍLIES PROFESSIONALS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8D-488F-A29F-0A45CC2BF15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8D-488F-A29F-0A45CC2BF159}"/>
              </c:ext>
            </c:extLst>
          </c:dPt>
          <c:dLbls>
            <c:dLbl>
              <c:idx val="0"/>
              <c:numFmt formatCode="0.00\ %" sourceLinked="0"/>
              <c:spPr/>
              <c:txPr>
                <a:bodyPr wrap="none"/>
                <a:lstStyle/>
                <a:p>
                  <a:pPr>
                    <a:defRPr sz="8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28D-488F-A29F-0A45CC2BF159}"/>
                </c:ext>
              </c:extLst>
            </c:dLbl>
            <c:dLbl>
              <c:idx val="9"/>
              <c:numFmt formatCode="0.00\ %" sourceLinked="0"/>
              <c:spPr/>
              <c:txPr>
                <a:bodyPr wrap="none"/>
                <a:lstStyle/>
                <a:p>
                  <a:pPr>
                    <a:defRPr sz="8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228D-488F-A29F-0A45CC2BF159}"/>
                </c:ext>
              </c:extLst>
            </c:dLbl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'G18.'!$A$4:$A$22</c:f>
              <c:strCache>
                <c:ptCount val="19"/>
                <c:pt idx="0">
                  <c:v>ACTIVITATS FÍSIQUES I ESPORTIVES </c:v>
                </c:pt>
                <c:pt idx="1">
                  <c:v>SEGURETAT I MEDI AMBIENT</c:v>
                </c:pt>
                <c:pt idx="2">
                  <c:v>IMATGE I SO</c:v>
                </c:pt>
                <c:pt idx="3">
                  <c:v>FABRICACIÓ MECÀNICA</c:v>
                </c:pt>
                <c:pt idx="4">
                  <c:v>ELECTRICITAT I ELECTRÒNICA</c:v>
                </c:pt>
                <c:pt idx="5">
                  <c:v>TRANSPORT I MANTENIMENT 
DE VEHICLES</c:v>
                </c:pt>
                <c:pt idx="6">
                  <c:v>HOTELERIA I TURISME</c:v>
                </c:pt>
                <c:pt idx="7">
                  <c:v>MARITIMOPESQUERA</c:v>
                </c:pt>
                <c:pt idx="8">
                  <c:v>SERVEIS SOCIOCULTURALS 
I A LA COMUNITAT</c:v>
                </c:pt>
                <c:pt idx="9">
                  <c:v>COMERÇ I MARQUETING</c:v>
                </c:pt>
                <c:pt idx="10">
                  <c:v>INSTAL·LACIÓ I MANTENIMENT</c:v>
                </c:pt>
                <c:pt idx="11">
                  <c:v>SANITAT</c:v>
                </c:pt>
                <c:pt idx="12">
                  <c:v>EDIFICACIÓ I OBRA CIVIL</c:v>
                </c:pt>
                <c:pt idx="13">
                  <c:v>IMATGE PERSONAL</c:v>
                </c:pt>
                <c:pt idx="14">
                  <c:v>AGRÀRIA </c:v>
                </c:pt>
                <c:pt idx="15">
                  <c:v>ADMINISTRACIÓ I GESTIÓ</c:v>
                </c:pt>
                <c:pt idx="16">
                  <c:v>ENERGIA I AIGUA</c:v>
                </c:pt>
                <c:pt idx="17">
                  <c:v>INFORMÀTICA I COMUNICACIONS</c:v>
                </c:pt>
                <c:pt idx="18">
                  <c:v>INDÚSTRIES ALIMENTÀRIES</c:v>
                </c:pt>
              </c:strCache>
            </c:strRef>
          </c:cat>
          <c:val>
            <c:numRef>
              <c:f>'G18.'!$B$4:$B$22</c:f>
              <c:numCache>
                <c:formatCode>0.00\ %</c:formatCode>
                <c:ptCount val="19"/>
                <c:pt idx="0">
                  <c:v>0.68145161290322598</c:v>
                </c:pt>
                <c:pt idx="1">
                  <c:v>0.61071428571428599</c:v>
                </c:pt>
                <c:pt idx="2">
                  <c:v>0.59740259740259705</c:v>
                </c:pt>
                <c:pt idx="3">
                  <c:v>0.57317073170731703</c:v>
                </c:pt>
                <c:pt idx="4">
                  <c:v>0.51587301587301604</c:v>
                </c:pt>
                <c:pt idx="5">
                  <c:v>0.50598802395209597</c:v>
                </c:pt>
                <c:pt idx="6">
                  <c:v>0.50410316529894506</c:v>
                </c:pt>
                <c:pt idx="7">
                  <c:v>0.48148148148148101</c:v>
                </c:pt>
                <c:pt idx="8">
                  <c:v>0.45324735145094402</c:v>
                </c:pt>
                <c:pt idx="9">
                  <c:v>0.42698706099815198</c:v>
                </c:pt>
                <c:pt idx="10">
                  <c:v>0.42499999999999999</c:v>
                </c:pt>
                <c:pt idx="11">
                  <c:v>0.401869158878505</c:v>
                </c:pt>
                <c:pt idx="12">
                  <c:v>0.40154440154440102</c:v>
                </c:pt>
                <c:pt idx="13">
                  <c:v>0.38508064516128998</c:v>
                </c:pt>
                <c:pt idx="14">
                  <c:v>0.36423841059602602</c:v>
                </c:pt>
                <c:pt idx="15">
                  <c:v>0.36243144424131601</c:v>
                </c:pt>
                <c:pt idx="16">
                  <c:v>0.33516483516483497</c:v>
                </c:pt>
                <c:pt idx="17">
                  <c:v>0.33161512027491402</c:v>
                </c:pt>
                <c:pt idx="18">
                  <c:v>0.27272727272727298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8D-488F-A29F-0A45CC2BF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323275"/>
        <c:axId val="6928188"/>
      </c:barChart>
      <c:catAx>
        <c:axId val="543232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6928188"/>
        <c:crosses val="autoZero"/>
        <c:auto val="1"/>
        <c:lblAlgn val="ctr"/>
        <c:lblOffset val="100"/>
        <c:noMultiLvlLbl val="0"/>
      </c:catAx>
      <c:valAx>
        <c:axId val="6928188"/>
        <c:scaling>
          <c:orientation val="minMax"/>
        </c:scaling>
        <c:delete val="1"/>
        <c:axPos val="t"/>
        <c:numFmt formatCode="0.00\ %" sourceLinked="1"/>
        <c:majorTickMark val="out"/>
        <c:minorTickMark val="none"/>
        <c:tickLblPos val="nextTo"/>
        <c:crossAx val="5432327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1" strike="noStrike" spc="-1">
                <a:latin typeface="Noto Sans"/>
              </a:defRPr>
            </a:pPr>
            <a:r>
              <a:rPr lang="es-ES" sz="1000" b="1" strike="noStrike" spc="-1">
                <a:latin typeface="Noto Sans"/>
              </a:rPr>
              <a:t>TAXA D'INSERCIÓ LABORAL PER FAMÍLIES PROFESSIONALS NO VINCULADA A CERTIFICATS PROFESIONALS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'G18.'!$A$29:$A$44</c:f>
              <c:strCache>
                <c:ptCount val="16"/>
                <c:pt idx="0">
                  <c:v>MARITIMOPESQUERA</c:v>
                </c:pt>
                <c:pt idx="1">
                  <c:v>HOTELERIA I TURISME</c:v>
                </c:pt>
                <c:pt idx="2">
                  <c:v>COMERÇ I MARQUETING</c:v>
                </c:pt>
                <c:pt idx="3">
                  <c:v>FORMACIÓ COMPLEMENTÀRIA</c:v>
                </c:pt>
                <c:pt idx="4">
                  <c:v>SERVEIS SOCIOCULTURALS I A LA COMUNITAT</c:v>
                </c:pt>
                <c:pt idx="5">
                  <c:v>ADMINISTRACIÓ I GESTIÓ</c:v>
                </c:pt>
                <c:pt idx="6">
                  <c:v>ARTS GRÀFIQUES</c:v>
                </c:pt>
                <c:pt idx="7">
                  <c:v>IMATGE I SO</c:v>
                </c:pt>
                <c:pt idx="8">
                  <c:v>TRANSPORT I MANTENIMENT DE VEHICLES</c:v>
                </c:pt>
                <c:pt idx="9">
                  <c:v>INFORMÀTICA I COMUNICACIONS</c:v>
                </c:pt>
                <c:pt idx="10">
                  <c:v>SANITAT</c:v>
                </c:pt>
                <c:pt idx="11">
                  <c:v>SEGURETAT I MEDI AMBIENT</c:v>
                </c:pt>
                <c:pt idx="12">
                  <c:v>AGRÀRIA </c:v>
                </c:pt>
                <c:pt idx="13">
                  <c:v>EDIFICACIÓ I OBRA CIVIL</c:v>
                </c:pt>
                <c:pt idx="14">
                  <c:v>INDÚSTRIES ALIMENTÀRIES</c:v>
                </c:pt>
                <c:pt idx="15">
                  <c:v>ACTIVITATS FÍSIQUES I ESPORTIVES </c:v>
                </c:pt>
              </c:strCache>
            </c:strRef>
          </c:cat>
          <c:val>
            <c:numRef>
              <c:f>'G18.'!$B$29:$B$44</c:f>
              <c:numCache>
                <c:formatCode>0.00\ %</c:formatCode>
                <c:ptCount val="16"/>
                <c:pt idx="0">
                  <c:v>0.53896103896103897</c:v>
                </c:pt>
                <c:pt idx="1">
                  <c:v>0.44736842105263203</c:v>
                </c:pt>
                <c:pt idx="2">
                  <c:v>0.42372881355932202</c:v>
                </c:pt>
                <c:pt idx="3">
                  <c:v>0.39370078740157499</c:v>
                </c:pt>
                <c:pt idx="4">
                  <c:v>0.38569424964936899</c:v>
                </c:pt>
                <c:pt idx="5">
                  <c:v>0.35879218472468899</c:v>
                </c:pt>
                <c:pt idx="6">
                  <c:v>0.340425531914894</c:v>
                </c:pt>
                <c:pt idx="7">
                  <c:v>0.33644859813084099</c:v>
                </c:pt>
                <c:pt idx="8">
                  <c:v>0.32352941176470601</c:v>
                </c:pt>
                <c:pt idx="9">
                  <c:v>0.28705882352941198</c:v>
                </c:pt>
                <c:pt idx="10">
                  <c:v>0.25</c:v>
                </c:pt>
                <c:pt idx="11">
                  <c:v>0.23529411764705899</c:v>
                </c:pt>
                <c:pt idx="12">
                  <c:v>0.23529411764705899</c:v>
                </c:pt>
                <c:pt idx="13">
                  <c:v>0.20161290322580599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4-413C-8878-260AC4C9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20310840"/>
        <c:axId val="94745066"/>
      </c:barChart>
      <c:catAx>
        <c:axId val="20310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0" strike="noStrike" spc="-1">
                <a:latin typeface="Noto Sans"/>
              </a:defRPr>
            </a:pPr>
            <a:endParaRPr lang="es-ES"/>
          </a:p>
        </c:txPr>
        <c:crossAx val="94745066"/>
        <c:crosses val="autoZero"/>
        <c:auto val="1"/>
        <c:lblAlgn val="ctr"/>
        <c:lblOffset val="100"/>
        <c:noMultiLvlLbl val="0"/>
      </c:catAx>
      <c:valAx>
        <c:axId val="94745066"/>
        <c:scaling>
          <c:orientation val="minMax"/>
        </c:scaling>
        <c:delete val="1"/>
        <c:axPos val="t"/>
        <c:numFmt formatCode="0.00\ %" sourceLinked="1"/>
        <c:majorTickMark val="out"/>
        <c:minorTickMark val="none"/>
        <c:tickLblPos val="nextTo"/>
        <c:crossAx val="2031084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B023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A69-4AFE-ABB0-8A9AA02EB9A4}"/>
              </c:ext>
            </c:extLst>
          </c:dPt>
          <c:cat>
            <c:multiLvlStrRef>
              <c:f>'G2.'!$A$23:$B$24</c:f>
              <c:multiLvlStrCache>
                <c:ptCount val="2"/>
                <c:lvl>
                  <c:pt idx="0">
                    <c:v>CERTIFICATS DE PROFESSIONALITAT 
DISPONIBLES A LES BALEARS</c:v>
                  </c:pt>
                  <c:pt idx="1">
                    <c:v>CERTIFICAT DE PROFESSIONALITAT 
DISPONIBLES A LES BALEARS</c:v>
                  </c:pt>
                </c:lvl>
                <c:lvl>
                  <c:pt idx="0">
                    <c:v>CENTRES 
PROPIS</c:v>
                  </c:pt>
                  <c:pt idx="1">
                    <c:v>CENTRES 
COL·LABORADORS</c:v>
                  </c:pt>
                </c:lvl>
              </c:multiLvlStrCache>
            </c:multiLvlStrRef>
          </c:cat>
          <c:val>
            <c:numRef>
              <c:f>'G2.'!$E$23:$E$24</c:f>
              <c:numCache>
                <c:formatCode>0.00\ %</c:formatCode>
                <c:ptCount val="2"/>
                <c:pt idx="0">
                  <c:v>6.25E-2</c:v>
                </c:pt>
                <c:pt idx="1">
                  <c:v>0.34459459459459457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9-4AFE-ABB0-8A9AA02EB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865318"/>
        <c:axId val="65458452"/>
      </c:barChart>
      <c:catAx>
        <c:axId val="1786531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65458452"/>
        <c:crosses val="autoZero"/>
        <c:auto val="1"/>
        <c:lblAlgn val="ctr"/>
        <c:lblOffset val="100"/>
        <c:noMultiLvlLbl val="0"/>
      </c:catAx>
      <c:valAx>
        <c:axId val="65458452"/>
        <c:scaling>
          <c:orientation val="minMax"/>
        </c:scaling>
        <c:delete val="0"/>
        <c:axPos val="t"/>
        <c:numFmt formatCode="0.00\ %" sourceLinked="1"/>
        <c:majorTickMark val="out"/>
        <c:minorTickMark val="none"/>
        <c:tickLblPos val="nextTo"/>
        <c:crossAx val="1786531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0" strike="noStrike" spc="-1">
                <a:latin typeface="Noto Sans"/>
              </a:defRPr>
            </a:pPr>
            <a:r>
              <a:rPr lang="es-ES" sz="1000" b="0" strike="noStrike" spc="-1">
                <a:latin typeface="Noto Sans"/>
              </a:rPr>
              <a:t>EXPEDICIÓ CERTIFICATS DE PROFESSIONALITAT PER ILLES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'G3.'!$A$5:$A$8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</c:v>
                </c:pt>
                <c:pt idx="3">
                  <c:v>FORMENTERA</c:v>
                </c:pt>
              </c:strCache>
            </c:strRef>
          </c:cat>
          <c:val>
            <c:numRef>
              <c:f>'G3.'!$B$5:$B$8</c:f>
              <c:numCache>
                <c:formatCode>0.00\ %</c:formatCode>
                <c:ptCount val="4"/>
                <c:pt idx="0">
                  <c:v>0.79826872412495298</c:v>
                </c:pt>
                <c:pt idx="1">
                  <c:v>0.10688746706812194</c:v>
                </c:pt>
                <c:pt idx="2">
                  <c:v>8.5058336469702678E-2</c:v>
                </c:pt>
                <c:pt idx="3">
                  <c:v>9.7854723372224305E-3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F-4B7F-B264-16323DA5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0358846"/>
        <c:axId val="402886"/>
      </c:barChart>
      <c:catAx>
        <c:axId val="8035884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402886"/>
        <c:crosses val="autoZero"/>
        <c:auto val="1"/>
        <c:lblAlgn val="ctr"/>
        <c:lblOffset val="100"/>
        <c:noMultiLvlLbl val="0"/>
      </c:catAx>
      <c:valAx>
        <c:axId val="402886"/>
        <c:scaling>
          <c:orientation val="minMax"/>
        </c:scaling>
        <c:delete val="1"/>
        <c:axPos val="t"/>
        <c:numFmt formatCode="0.00\ %" sourceLinked="1"/>
        <c:majorTickMark val="out"/>
        <c:minorTickMark val="none"/>
        <c:tickLblPos val="nextTo"/>
        <c:crossAx val="8035884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0" strike="noStrike" spc="-1">
                <a:latin typeface="Noto Sans"/>
              </a:defRPr>
            </a:pPr>
            <a:r>
              <a:rPr lang="es-ES" sz="1000" b="0" strike="noStrike" spc="-1">
                <a:latin typeface="Noto Sans"/>
              </a:rPr>
              <a:t>EXPEDICIÓ ACREDITACIONS PARCIALS ACUMULABLES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numFmt formatCode="0.00\ %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'G3.'!$A$13:$A$16</c:f>
              <c:strCache>
                <c:ptCount val="4"/>
                <c:pt idx="0">
                  <c:v>MALLORCA</c:v>
                </c:pt>
                <c:pt idx="1">
                  <c:v>MENORCA</c:v>
                </c:pt>
                <c:pt idx="2">
                  <c:v>EIVISSA </c:v>
                </c:pt>
                <c:pt idx="3">
                  <c:v>FORMENTERA</c:v>
                </c:pt>
              </c:strCache>
            </c:strRef>
          </c:cat>
          <c:val>
            <c:numRef>
              <c:f>'G3.'!$B$13:$B$16</c:f>
              <c:numCache>
                <c:formatCode>0.00\ %</c:formatCode>
                <c:ptCount val="4"/>
                <c:pt idx="0">
                  <c:v>0.84732824427480913</c:v>
                </c:pt>
                <c:pt idx="1">
                  <c:v>0.12977099236641221</c:v>
                </c:pt>
                <c:pt idx="2">
                  <c:v>1.5267175572519083E-2</c:v>
                </c:pt>
                <c:pt idx="3">
                  <c:v>7.6335877862595417E-3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E-487A-B172-A8DE60E9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99451"/>
        <c:axId val="95374295"/>
      </c:barChart>
      <c:catAx>
        <c:axId val="712994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Noto Sans"/>
              </a:defRPr>
            </a:pPr>
            <a:endParaRPr lang="es-ES"/>
          </a:p>
        </c:txPr>
        <c:crossAx val="95374295"/>
        <c:crosses val="autoZero"/>
        <c:auto val="1"/>
        <c:lblAlgn val="ctr"/>
        <c:lblOffset val="100"/>
        <c:noMultiLvlLbl val="0"/>
      </c:catAx>
      <c:valAx>
        <c:axId val="95374295"/>
        <c:scaling>
          <c:orientation val="minMax"/>
        </c:scaling>
        <c:delete val="1"/>
        <c:axPos val="t"/>
        <c:numFmt formatCode="0.00\ %" sourceLinked="1"/>
        <c:majorTickMark val="out"/>
        <c:minorTickMark val="none"/>
        <c:tickLblPos val="nextTo"/>
        <c:crossAx val="7129945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000" b="0" strike="noStrike" spc="-1">
                <a:latin typeface="Noto Sans"/>
              </a:defRPr>
            </a:pPr>
            <a:r>
              <a:rPr lang="es-ES" sz="1000" b="0" strike="noStrike" spc="-1">
                <a:latin typeface="Noto Sans"/>
              </a:rPr>
              <a:t>CERTIFICATS DE PROFESSIONALITAT EXPEDITS PER SEXE</a:t>
            </a:r>
          </a:p>
        </c:rich>
      </c:tx>
      <c:layout>
        <c:manualLayout>
          <c:xMode val="edge"/>
          <c:yMode val="edge"/>
          <c:x val="0.13203505355404099"/>
          <c:y val="3.6237243011388802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253164556961998"/>
          <c:y val="0.31696494601390302"/>
          <c:w val="0.38889970788704997"/>
          <c:h val="0.57550658186658799"/>
        </c:manualLayout>
      </c:layout>
      <c:pieChart>
        <c:varyColors val="1"/>
        <c:ser>
          <c:idx val="0"/>
          <c:order val="0"/>
          <c:tx>
            <c:strRef>
              <c:f>'G3.'!$C$22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99999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D5-4894-A40B-2C8FF6F010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ED5-4894-A40B-2C8FF6F010BD}"/>
              </c:ext>
            </c:extLst>
          </c:dPt>
          <c:dPt>
            <c:idx val="2"/>
            <c:bubble3D val="0"/>
            <c:spPr>
              <a:solidFill>
                <a:srgbClr val="FFA6A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D5-4894-A40B-2C8FF6F010B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AED5-4894-A40B-2C8FF6F010BD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AED5-4894-A40B-2C8FF6F010BD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900" b="0" strike="noStrike" spc="-1">
                      <a:latin typeface="Noto San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AED5-4894-A40B-2C8FF6F01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latin typeface="Noto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'G3.'!$A$23:$A$25</c:f>
              <c:strCache>
                <c:ptCount val="3"/>
                <c:pt idx="0">
                  <c:v>DONES</c:v>
                </c:pt>
                <c:pt idx="1">
                  <c:v>HOMES</c:v>
                </c:pt>
                <c:pt idx="2">
                  <c:v>TOTAL</c:v>
                </c:pt>
              </c:strCache>
            </c:strRef>
          </c:cat>
          <c:val>
            <c:numRef>
              <c:f>'G3.'!$C$23:$C$25</c:f>
              <c:numCache>
                <c:formatCode>0.00\ %</c:formatCode>
                <c:ptCount val="3"/>
                <c:pt idx="0">
                  <c:v>0.49303726006774556</c:v>
                </c:pt>
                <c:pt idx="1">
                  <c:v>0.50696273993225438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D5-4894-A40B-2C8FF6F010BD}"/>
            </c:ext>
          </c:extLst>
        </c:ser>
        <c:ser>
          <c:idx val="1"/>
          <c:order val="1"/>
          <c:spPr>
            <a:solidFill>
              <a:srgbClr val="99CCFF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8-AED5-4894-A40B-2C8FF6F010B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D5-4894-A40B-2C8FF6F01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'G3.'!$A$23:$A$25</c:f>
              <c:strCache>
                <c:ptCount val="3"/>
                <c:pt idx="0">
                  <c:v>DONES</c:v>
                </c:pt>
                <c:pt idx="1">
                  <c:v>HOMES</c:v>
                </c:pt>
                <c:pt idx="2">
                  <c:v>TOTAL</c:v>
                </c:pt>
              </c:strCache>
            </c:strRef>
          </c:cat>
          <c:val>
            <c:numRef>
              <c:f>'G3.'!$C$24</c:f>
              <c:numCache>
                <c:formatCode>0.00\ %</c:formatCode>
                <c:ptCount val="1"/>
                <c:pt idx="0">
                  <c:v>0.50696273993225438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D5-4894-A40B-2C8FF6F01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800" b="0" strike="noStrike" spc="-1">
              <a:latin typeface="Noto Sans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390240</xdr:colOff>
      <xdr:row>1</xdr:row>
      <xdr:rowOff>130320</xdr:rowOff>
    </xdr:from>
    <xdr:to>
      <xdr:col>12</xdr:col>
      <xdr:colOff>129600</xdr:colOff>
      <xdr:row>9</xdr:row>
      <xdr:rowOff>171720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752400</xdr:colOff>
      <xdr:row>17</xdr:row>
      <xdr:rowOff>61920</xdr:rowOff>
    </xdr:from>
    <xdr:to>
      <xdr:col>9</xdr:col>
      <xdr:colOff>464760</xdr:colOff>
      <xdr:row>25</xdr:row>
      <xdr:rowOff>177570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393120</xdr:colOff>
      <xdr:row>39</xdr:row>
      <xdr:rowOff>102240</xdr:rowOff>
    </xdr:from>
    <xdr:to>
      <xdr:col>15</xdr:col>
      <xdr:colOff>140760</xdr:colOff>
      <xdr:row>57</xdr:row>
      <xdr:rowOff>272355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349560</xdr:colOff>
      <xdr:row>29</xdr:row>
      <xdr:rowOff>68400</xdr:rowOff>
    </xdr:from>
    <xdr:to>
      <xdr:col>9</xdr:col>
      <xdr:colOff>121320</xdr:colOff>
      <xdr:row>36</xdr:row>
      <xdr:rowOff>143640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36720</xdr:colOff>
      <xdr:row>15</xdr:row>
      <xdr:rowOff>322920</xdr:rowOff>
    </xdr:from>
    <xdr:to>
      <xdr:col>12</xdr:col>
      <xdr:colOff>436680</xdr:colOff>
      <xdr:row>31</xdr:row>
      <xdr:rowOff>175680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19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95040</xdr:colOff>
      <xdr:row>1</xdr:row>
      <xdr:rowOff>158760</xdr:rowOff>
    </xdr:from>
    <xdr:to>
      <xdr:col>11</xdr:col>
      <xdr:colOff>136800</xdr:colOff>
      <xdr:row>15</xdr:row>
      <xdr:rowOff>272880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19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231840</xdr:colOff>
      <xdr:row>18</xdr:row>
      <xdr:rowOff>48600</xdr:rowOff>
    </xdr:from>
    <xdr:to>
      <xdr:col>5</xdr:col>
      <xdr:colOff>691200</xdr:colOff>
      <xdr:row>37</xdr:row>
      <xdr:rowOff>45000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1A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181800</xdr:colOff>
      <xdr:row>1</xdr:row>
      <xdr:rowOff>49320</xdr:rowOff>
    </xdr:from>
    <xdr:to>
      <xdr:col>8</xdr:col>
      <xdr:colOff>576360</xdr:colOff>
      <xdr:row>13</xdr:row>
      <xdr:rowOff>85320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430200</xdr:colOff>
      <xdr:row>15</xdr:row>
      <xdr:rowOff>120240</xdr:rowOff>
    </xdr:from>
    <xdr:to>
      <xdr:col>9</xdr:col>
      <xdr:colOff>77760</xdr:colOff>
      <xdr:row>26</xdr:row>
      <xdr:rowOff>126720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72000</xdr:colOff>
      <xdr:row>27</xdr:row>
      <xdr:rowOff>141120</xdr:rowOff>
    </xdr:from>
    <xdr:to>
      <xdr:col>9</xdr:col>
      <xdr:colOff>556560</xdr:colOff>
      <xdr:row>40</xdr:row>
      <xdr:rowOff>181140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1C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126650</xdr:colOff>
      <xdr:row>42</xdr:row>
      <xdr:rowOff>82080</xdr:rowOff>
    </xdr:from>
    <xdr:to>
      <xdr:col>8</xdr:col>
      <xdr:colOff>386570</xdr:colOff>
      <xdr:row>52</xdr:row>
      <xdr:rowOff>182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1C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72720</xdr:colOff>
      <xdr:row>55</xdr:row>
      <xdr:rowOff>317</xdr:rowOff>
    </xdr:from>
    <xdr:to>
      <xdr:col>13</xdr:col>
      <xdr:colOff>286200</xdr:colOff>
      <xdr:row>75</xdr:row>
      <xdr:rowOff>103187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1C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320040</xdr:colOff>
      <xdr:row>1</xdr:row>
      <xdr:rowOff>70560</xdr:rowOff>
    </xdr:from>
    <xdr:to>
      <xdr:col>9</xdr:col>
      <xdr:colOff>427320</xdr:colOff>
      <xdr:row>13</xdr:row>
      <xdr:rowOff>3240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292990</xdr:colOff>
      <xdr:row>5</xdr:row>
      <xdr:rowOff>134403</xdr:rowOff>
    </xdr:from>
    <xdr:to>
      <xdr:col>16</xdr:col>
      <xdr:colOff>334520</xdr:colOff>
      <xdr:row>17</xdr:row>
      <xdr:rowOff>37520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162720</xdr:colOff>
      <xdr:row>13</xdr:row>
      <xdr:rowOff>304199</xdr:rowOff>
    </xdr:from>
    <xdr:to>
      <xdr:col>9</xdr:col>
      <xdr:colOff>447120</xdr:colOff>
      <xdr:row>28</xdr:row>
      <xdr:rowOff>127000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483875</xdr:colOff>
      <xdr:row>33</xdr:row>
      <xdr:rowOff>111892</xdr:rowOff>
    </xdr:from>
    <xdr:to>
      <xdr:col>8</xdr:col>
      <xdr:colOff>821915</xdr:colOff>
      <xdr:row>43</xdr:row>
      <xdr:rowOff>9520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246240</xdr:colOff>
      <xdr:row>43</xdr:row>
      <xdr:rowOff>160920</xdr:rowOff>
    </xdr:from>
    <xdr:to>
      <xdr:col>12</xdr:col>
      <xdr:colOff>402120</xdr:colOff>
      <xdr:row>54</xdr:row>
      <xdr:rowOff>422640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339120</xdr:colOff>
      <xdr:row>0</xdr:row>
      <xdr:rowOff>129600</xdr:rowOff>
    </xdr:from>
    <xdr:to>
      <xdr:col>10</xdr:col>
      <xdr:colOff>176040</xdr:colOff>
      <xdr:row>4</xdr:row>
      <xdr:rowOff>60840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21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75960</xdr:colOff>
      <xdr:row>6</xdr:row>
      <xdr:rowOff>84240</xdr:rowOff>
    </xdr:from>
    <xdr:to>
      <xdr:col>10</xdr:col>
      <xdr:colOff>608400</xdr:colOff>
      <xdr:row>12</xdr:row>
      <xdr:rowOff>141840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00000000-0008-0000-21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249840</xdr:colOff>
      <xdr:row>3</xdr:row>
      <xdr:rowOff>264600</xdr:rowOff>
    </xdr:from>
    <xdr:to>
      <xdr:col>9</xdr:col>
      <xdr:colOff>228960</xdr:colOff>
      <xdr:row>6</xdr:row>
      <xdr:rowOff>177315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22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207000</xdr:colOff>
      <xdr:row>11</xdr:row>
      <xdr:rowOff>129600</xdr:rowOff>
    </xdr:from>
    <xdr:to>
      <xdr:col>11</xdr:col>
      <xdr:colOff>396720</xdr:colOff>
      <xdr:row>16</xdr:row>
      <xdr:rowOff>181860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22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314227</xdr:colOff>
      <xdr:row>9</xdr:row>
      <xdr:rowOff>27360</xdr:rowOff>
    </xdr:from>
    <xdr:to>
      <xdr:col>2</xdr:col>
      <xdr:colOff>670267</xdr:colOff>
      <xdr:row>21</xdr:row>
      <xdr:rowOff>6490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24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185190</xdr:colOff>
      <xdr:row>10</xdr:row>
      <xdr:rowOff>20827</xdr:rowOff>
    </xdr:from>
    <xdr:to>
      <xdr:col>12</xdr:col>
      <xdr:colOff>92625</xdr:colOff>
      <xdr:row>19</xdr:row>
      <xdr:rowOff>6270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26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338040</xdr:colOff>
      <xdr:row>31</xdr:row>
      <xdr:rowOff>109080</xdr:rowOff>
    </xdr:from>
    <xdr:to>
      <xdr:col>10</xdr:col>
      <xdr:colOff>712800</xdr:colOff>
      <xdr:row>38</xdr:row>
      <xdr:rowOff>272580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26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31750</xdr:colOff>
      <xdr:row>41</xdr:row>
      <xdr:rowOff>137803</xdr:rowOff>
    </xdr:from>
    <xdr:to>
      <xdr:col>3</xdr:col>
      <xdr:colOff>641590</xdr:colOff>
      <xdr:row>52</xdr:row>
      <xdr:rowOff>47486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00000000-0008-0000-26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365400</xdr:colOff>
      <xdr:row>2</xdr:row>
      <xdr:rowOff>43560</xdr:rowOff>
    </xdr:from>
    <xdr:to>
      <xdr:col>6</xdr:col>
      <xdr:colOff>3320640</xdr:colOff>
      <xdr:row>22</xdr:row>
      <xdr:rowOff>720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27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619200</xdr:colOff>
      <xdr:row>25</xdr:row>
      <xdr:rowOff>45360</xdr:rowOff>
    </xdr:from>
    <xdr:to>
      <xdr:col>6</xdr:col>
      <xdr:colOff>2260440</xdr:colOff>
      <xdr:row>36</xdr:row>
      <xdr:rowOff>179445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27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38880</xdr:colOff>
      <xdr:row>8</xdr:row>
      <xdr:rowOff>62280</xdr:rowOff>
    </xdr:from>
    <xdr:to>
      <xdr:col>3</xdr:col>
      <xdr:colOff>852840</xdr:colOff>
      <xdr:row>19</xdr:row>
      <xdr:rowOff>221760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134885</xdr:colOff>
      <xdr:row>28</xdr:row>
      <xdr:rowOff>293030</xdr:rowOff>
    </xdr:from>
    <xdr:to>
      <xdr:col>5</xdr:col>
      <xdr:colOff>300485</xdr:colOff>
      <xdr:row>40</xdr:row>
      <xdr:rowOff>15235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199080</xdr:colOff>
      <xdr:row>2</xdr:row>
      <xdr:rowOff>277920</xdr:rowOff>
    </xdr:from>
    <xdr:to>
      <xdr:col>8</xdr:col>
      <xdr:colOff>838080</xdr:colOff>
      <xdr:row>10</xdr:row>
      <xdr:rowOff>356258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200880</xdr:colOff>
      <xdr:row>10</xdr:row>
      <xdr:rowOff>75960</xdr:rowOff>
    </xdr:from>
    <xdr:to>
      <xdr:col>8</xdr:col>
      <xdr:colOff>833760</xdr:colOff>
      <xdr:row>17</xdr:row>
      <xdr:rowOff>123840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466920</xdr:colOff>
      <xdr:row>18</xdr:row>
      <xdr:rowOff>19800</xdr:rowOff>
    </xdr:from>
    <xdr:to>
      <xdr:col>8</xdr:col>
      <xdr:colOff>298440</xdr:colOff>
      <xdr:row>30</xdr:row>
      <xdr:rowOff>76320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259560</xdr:colOff>
      <xdr:row>2</xdr:row>
      <xdr:rowOff>668160</xdr:rowOff>
    </xdr:from>
    <xdr:to>
      <xdr:col>11</xdr:col>
      <xdr:colOff>692280</xdr:colOff>
      <xdr:row>11</xdr:row>
      <xdr:rowOff>83160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453600</xdr:colOff>
      <xdr:row>13</xdr:row>
      <xdr:rowOff>61200</xdr:rowOff>
    </xdr:from>
    <xdr:to>
      <xdr:col>10</xdr:col>
      <xdr:colOff>42120</xdr:colOff>
      <xdr:row>21</xdr:row>
      <xdr:rowOff>10080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104400</xdr:colOff>
      <xdr:row>21</xdr:row>
      <xdr:rowOff>153000</xdr:rowOff>
    </xdr:from>
    <xdr:to>
      <xdr:col>7</xdr:col>
      <xdr:colOff>710640</xdr:colOff>
      <xdr:row>29</xdr:row>
      <xdr:rowOff>39600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322200</xdr:colOff>
      <xdr:row>10</xdr:row>
      <xdr:rowOff>64440</xdr:rowOff>
    </xdr:from>
    <xdr:to>
      <xdr:col>6</xdr:col>
      <xdr:colOff>352080</xdr:colOff>
      <xdr:row>16</xdr:row>
      <xdr:rowOff>110160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538200</xdr:colOff>
      <xdr:row>18</xdr:row>
      <xdr:rowOff>102240</xdr:rowOff>
    </xdr:from>
    <xdr:to>
      <xdr:col>6</xdr:col>
      <xdr:colOff>118440</xdr:colOff>
      <xdr:row>25</xdr:row>
      <xdr:rowOff>114840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263880</xdr:colOff>
      <xdr:row>3</xdr:row>
      <xdr:rowOff>33480</xdr:rowOff>
    </xdr:from>
    <xdr:to>
      <xdr:col>12</xdr:col>
      <xdr:colOff>123840</xdr:colOff>
      <xdr:row>11</xdr:row>
      <xdr:rowOff>143280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216000</xdr:colOff>
      <xdr:row>13</xdr:row>
      <xdr:rowOff>150120</xdr:rowOff>
    </xdr:from>
    <xdr:to>
      <xdr:col>9</xdr:col>
      <xdr:colOff>144000</xdr:colOff>
      <xdr:row>23</xdr:row>
      <xdr:rowOff>25920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416160</xdr:colOff>
      <xdr:row>25</xdr:row>
      <xdr:rowOff>69480</xdr:rowOff>
    </xdr:from>
    <xdr:to>
      <xdr:col>6</xdr:col>
      <xdr:colOff>604440</xdr:colOff>
      <xdr:row>34</xdr:row>
      <xdr:rowOff>59040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34560</xdr:colOff>
      <xdr:row>2</xdr:row>
      <xdr:rowOff>130680</xdr:rowOff>
    </xdr:from>
    <xdr:to>
      <xdr:col>11</xdr:col>
      <xdr:colOff>194040</xdr:colOff>
      <xdr:row>14</xdr:row>
      <xdr:rowOff>155730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517680</xdr:colOff>
      <xdr:row>20</xdr:row>
      <xdr:rowOff>99360</xdr:rowOff>
    </xdr:from>
    <xdr:to>
      <xdr:col>8</xdr:col>
      <xdr:colOff>654840</xdr:colOff>
      <xdr:row>38</xdr:row>
      <xdr:rowOff>100079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492126</xdr:colOff>
      <xdr:row>48</xdr:row>
      <xdr:rowOff>111600</xdr:rowOff>
    </xdr:from>
    <xdr:to>
      <xdr:col>12</xdr:col>
      <xdr:colOff>748533</xdr:colOff>
      <xdr:row>63</xdr:row>
      <xdr:rowOff>47624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151920</xdr:colOff>
      <xdr:row>32</xdr:row>
      <xdr:rowOff>148320</xdr:rowOff>
    </xdr:from>
    <xdr:to>
      <xdr:col>18</xdr:col>
      <xdr:colOff>737640</xdr:colOff>
      <xdr:row>48</xdr:row>
      <xdr:rowOff>79920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449280</xdr:colOff>
      <xdr:row>66</xdr:row>
      <xdr:rowOff>176760</xdr:rowOff>
    </xdr:from>
    <xdr:to>
      <xdr:col>12</xdr:col>
      <xdr:colOff>341640</xdr:colOff>
      <xdr:row>85</xdr:row>
      <xdr:rowOff>166679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289800</xdr:colOff>
      <xdr:row>90</xdr:row>
      <xdr:rowOff>173160</xdr:rowOff>
    </xdr:from>
    <xdr:to>
      <xdr:col>11</xdr:col>
      <xdr:colOff>136440</xdr:colOff>
      <xdr:row>104</xdr:row>
      <xdr:rowOff>602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36360</xdr:colOff>
      <xdr:row>107</xdr:row>
      <xdr:rowOff>66600</xdr:rowOff>
    </xdr:from>
    <xdr:to>
      <xdr:col>10</xdr:col>
      <xdr:colOff>622080</xdr:colOff>
      <xdr:row>120</xdr:row>
      <xdr:rowOff>163079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</xdr:col>
      <xdr:colOff>366120</xdr:colOff>
      <xdr:row>125</xdr:row>
      <xdr:rowOff>37440</xdr:rowOff>
    </xdr:from>
    <xdr:to>
      <xdr:col>11</xdr:col>
      <xdr:colOff>211680</xdr:colOff>
      <xdr:row>137</xdr:row>
      <xdr:rowOff>166320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10080</xdr:colOff>
      <xdr:row>2</xdr:row>
      <xdr:rowOff>40680</xdr:rowOff>
    </xdr:from>
    <xdr:to>
      <xdr:col>12</xdr:col>
      <xdr:colOff>709200</xdr:colOff>
      <xdr:row>22</xdr:row>
      <xdr:rowOff>130320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372960</xdr:colOff>
      <xdr:row>8</xdr:row>
      <xdr:rowOff>255600</xdr:rowOff>
    </xdr:from>
    <xdr:to>
      <xdr:col>8</xdr:col>
      <xdr:colOff>88560</xdr:colOff>
      <xdr:row>27</xdr:row>
      <xdr:rowOff>57960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377565</xdr:colOff>
      <xdr:row>32</xdr:row>
      <xdr:rowOff>207017</xdr:rowOff>
    </xdr:from>
    <xdr:to>
      <xdr:col>15</xdr:col>
      <xdr:colOff>445545</xdr:colOff>
      <xdr:row>50</xdr:row>
      <xdr:rowOff>3305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1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3"/>
  <sheetViews>
    <sheetView tabSelected="1" zoomScale="120" zoomScaleNormal="120" workbookViewId="0">
      <selection activeCell="A2" sqref="A2"/>
    </sheetView>
  </sheetViews>
  <sheetFormatPr baseColWidth="10" defaultColWidth="12.85546875" defaultRowHeight="14.25" x14ac:dyDescent="0.2"/>
  <cols>
    <col min="1" max="1024" width="12.85546875" style="9"/>
  </cols>
  <sheetData>
    <row r="1" spans="1:1" x14ac:dyDescent="0.2">
      <c r="A1" s="10" t="s">
        <v>479</v>
      </c>
    </row>
    <row r="2" spans="1:1" x14ac:dyDescent="0.2">
      <c r="A2" s="11" t="s">
        <v>0</v>
      </c>
    </row>
    <row r="4" spans="1:1" x14ac:dyDescent="0.2">
      <c r="A4" s="179" t="s">
        <v>455</v>
      </c>
    </row>
    <row r="5" spans="1:1" x14ac:dyDescent="0.2">
      <c r="A5" s="180" t="s">
        <v>57</v>
      </c>
    </row>
    <row r="6" spans="1:1" x14ac:dyDescent="0.2">
      <c r="A6" s="180" t="s">
        <v>2</v>
      </c>
    </row>
    <row r="7" spans="1:1" x14ac:dyDescent="0.2">
      <c r="A7" s="180" t="s">
        <v>456</v>
      </c>
    </row>
    <row r="8" spans="1:1" x14ac:dyDescent="0.2">
      <c r="A8" s="180" t="s">
        <v>3</v>
      </c>
    </row>
    <row r="9" spans="1:1" x14ac:dyDescent="0.2">
      <c r="A9" s="180" t="s">
        <v>457</v>
      </c>
    </row>
    <row r="10" spans="1:1" x14ac:dyDescent="0.2">
      <c r="A10" s="180" t="s">
        <v>459</v>
      </c>
    </row>
    <row r="11" spans="1:1" x14ac:dyDescent="0.2">
      <c r="A11" s="180" t="s">
        <v>4</v>
      </c>
    </row>
    <row r="12" spans="1:1" x14ac:dyDescent="0.2">
      <c r="A12" s="180" t="s">
        <v>201</v>
      </c>
    </row>
    <row r="13" spans="1:1" x14ac:dyDescent="0.2">
      <c r="A13" s="180" t="s">
        <v>211</v>
      </c>
    </row>
    <row r="14" spans="1:1" x14ac:dyDescent="0.2">
      <c r="A14" s="180" t="s">
        <v>460</v>
      </c>
    </row>
    <row r="15" spans="1:1" x14ac:dyDescent="0.2">
      <c r="A15" s="180" t="s">
        <v>440</v>
      </c>
    </row>
    <row r="16" spans="1:1" x14ac:dyDescent="0.2">
      <c r="A16" s="180" t="s">
        <v>441</v>
      </c>
    </row>
    <row r="17" spans="1:1" x14ac:dyDescent="0.2">
      <c r="A17" s="180" t="s">
        <v>442</v>
      </c>
    </row>
    <row r="18" spans="1:1" x14ac:dyDescent="0.2">
      <c r="A18" s="180" t="s">
        <v>443</v>
      </c>
    </row>
    <row r="19" spans="1:1" x14ac:dyDescent="0.2">
      <c r="A19" s="180" t="s">
        <v>5</v>
      </c>
    </row>
    <row r="20" spans="1:1" x14ac:dyDescent="0.2">
      <c r="A20" s="180" t="s">
        <v>253</v>
      </c>
    </row>
    <row r="21" spans="1:1" x14ac:dyDescent="0.2">
      <c r="A21" s="180" t="s">
        <v>300</v>
      </c>
    </row>
    <row r="22" spans="1:1" x14ac:dyDescent="0.2">
      <c r="A22" s="180" t="s">
        <v>6</v>
      </c>
    </row>
    <row r="23" spans="1:1" x14ac:dyDescent="0.2">
      <c r="A23" s="180" t="s">
        <v>312</v>
      </c>
    </row>
    <row r="24" spans="1:1" x14ac:dyDescent="0.2">
      <c r="A24" s="180" t="s">
        <v>445</v>
      </c>
    </row>
    <row r="25" spans="1:1" x14ac:dyDescent="0.2">
      <c r="A25" s="180" t="s">
        <v>328</v>
      </c>
    </row>
    <row r="26" spans="1:1" x14ac:dyDescent="0.2">
      <c r="A26" s="180" t="s">
        <v>331</v>
      </c>
    </row>
    <row r="27" spans="1:1" x14ac:dyDescent="0.2">
      <c r="A27" s="180" t="s">
        <v>7</v>
      </c>
    </row>
    <row r="28" spans="1:1" x14ac:dyDescent="0.2">
      <c r="A28" s="180" t="s">
        <v>347</v>
      </c>
    </row>
    <row r="29" spans="1:1" x14ac:dyDescent="0.2">
      <c r="A29" s="180" t="s">
        <v>8</v>
      </c>
    </row>
    <row r="30" spans="1:1" x14ac:dyDescent="0.2">
      <c r="A30" s="180" t="s">
        <v>9</v>
      </c>
    </row>
    <row r="31" spans="1:1" x14ac:dyDescent="0.2">
      <c r="A31" s="180" t="s">
        <v>362</v>
      </c>
    </row>
    <row r="32" spans="1:1" x14ac:dyDescent="0.2">
      <c r="A32" s="180" t="s">
        <v>10</v>
      </c>
    </row>
    <row r="33" spans="1:1" x14ac:dyDescent="0.2">
      <c r="A33" s="180" t="s">
        <v>373</v>
      </c>
    </row>
    <row r="34" spans="1:1" x14ac:dyDescent="0.2">
      <c r="A34" s="180" t="s">
        <v>461</v>
      </c>
    </row>
    <row r="35" spans="1:1" x14ac:dyDescent="0.2">
      <c r="A35" s="180" t="s">
        <v>463</v>
      </c>
    </row>
    <row r="36" spans="1:1" x14ac:dyDescent="0.2">
      <c r="A36" s="180" t="s">
        <v>465</v>
      </c>
    </row>
    <row r="37" spans="1:1" x14ac:dyDescent="0.2">
      <c r="A37" s="180" t="s">
        <v>467</v>
      </c>
    </row>
    <row r="38" spans="1:1" x14ac:dyDescent="0.2">
      <c r="A38" s="180" t="s">
        <v>448</v>
      </c>
    </row>
    <row r="39" spans="1:1" x14ac:dyDescent="0.2">
      <c r="A39" s="180" t="s">
        <v>471</v>
      </c>
    </row>
    <row r="40" spans="1:1" x14ac:dyDescent="0.2">
      <c r="A40" s="180" t="s">
        <v>472</v>
      </c>
    </row>
    <row r="41" spans="1:1" x14ac:dyDescent="0.2">
      <c r="A41" s="180" t="s">
        <v>11</v>
      </c>
    </row>
    <row r="42" spans="1:1" x14ac:dyDescent="0.2">
      <c r="A42" s="180" t="s">
        <v>12</v>
      </c>
    </row>
    <row r="43" spans="1:1" x14ac:dyDescent="0.2">
      <c r="A43" s="180" t="s">
        <v>13</v>
      </c>
    </row>
  </sheetData>
  <hyperlinks>
    <hyperlink ref="A4" location="T1.!A1" display="Taula 1. Resum de les iniciatives i programes de formació que són competència del SOIB. " xr:uid="{00000000-0004-0000-0000-000000000000}"/>
    <hyperlink ref="A5" location="'T2. '!A1" display="Taula 2. Evolució en el darrer quadrienni dels  resultats clau de formació del SOIB" xr:uid="{00000000-0004-0000-0000-000001000000}"/>
    <hyperlink ref="A6" location="T3.!A1" display="Taula 3. CAL01-A Evolució grau de satisfacció general per modalitats " xr:uid="{00000000-0004-0000-0000-000002000000}"/>
    <hyperlink ref="A7" location="G1.!A1" display="Gràfic 1. Satisfacció amb la formació rebuda per sexes, edats i illes. Any 2024" xr:uid="{00000000-0004-0000-0000-000003000000}"/>
    <hyperlink ref="A8" location="T4.!A1" display="Taula 4. CAL02-A Evolució de la taxa cobertura de certificats de professionalitat" xr:uid="{00000000-0004-0000-0000-000004000000}"/>
    <hyperlink ref="A9" location="T5.!A1" display="Taula 5. CAL02-A. Taxa de cobertura de certificats de professionalitat per famílies professionals. Any 2023" xr:uid="{00000000-0004-0000-0000-000005000000}"/>
    <hyperlink ref="A10" location="G2.!A1" display="Gràfic 2 Distribució de l’oferta de certificats de professionalitat per illes i tipus de centre. Any 2023" xr:uid="{00000000-0004-0000-0000-000006000000}"/>
    <hyperlink ref="A11" location="T6.!A1" display="Taula 6. CAL02-B Expedició de certificats de professionalitat i acreditacions parcials acumulables  " xr:uid="{00000000-0004-0000-0000-000007000000}"/>
    <hyperlink ref="A12" location="G3.!A1" display="Gràfic 3. Certificats de professionalitat i acreditacions parcials acumulables expedides per illes, centres de formació i sexe . Any 2023" xr:uid="{00000000-0004-0000-0000-000008000000}"/>
    <hyperlink ref="A13" location="T7.!A1" display="Taula 7. Expedició de certificats de professionalitat per famílies professionals i illes. Any 2023" xr:uid="{00000000-0004-0000-0000-000009000000}"/>
    <hyperlink ref="A14" location="T8.!A1" display="Taula 8. Evolució d’indicadors REA01 y REA02-Exp sobre formació dual." xr:uid="{00000000-0004-0000-0000-00000A000000}"/>
    <hyperlink ref="A15" location="G4.!A1" display="Gràfic 4. Distribució places programes mixts de formació i ocupació amb sector públic per sexe, illes i gran grup d’edat. Any 2023" xr:uid="{00000000-0004-0000-0000-00000B000000}"/>
    <hyperlink ref="A17" location="G6.!A1" display="Gràfic 6. Distribució places formació dual per sexe, illes i gran grup d’edat. Any 2023" xr:uid="{00000000-0004-0000-0000-00000D000000}"/>
    <hyperlink ref="A18" location="T9.!A1" display="Taula 9. Formació dual amb empreses i ONG i distribució participants per programes" xr:uid="{00000000-0004-0000-0000-00000E000000}"/>
    <hyperlink ref="A19" location="T10.!A1" display="Taula 10. REA02 Evolució del volum de participants en accions formatives " xr:uid="{00000000-0004-0000-0000-00000F000000}"/>
    <hyperlink ref="A20" location="G7.!A1" display="Gràfic 7. Radiografia participants formació desocupats per sexes, iniciatives, illes i famílies professionals. Any 2023" xr:uid="{00000000-0004-0000-0000-000010000000}"/>
    <hyperlink ref="A21" location="T11.!A1" display="Taula 11. Nombre d’hores, accions i durada mitjana per modalitat de formació. Any 2023" xr:uid="{00000000-0004-0000-0000-000011000000}"/>
    <hyperlink ref="A22" location="T12.!A1" display="Taula 12. Evolució de la mitjana d'hores impartides per modalitat de formació" xr:uid="{00000000-0004-0000-0000-000012000000}"/>
    <hyperlink ref="A23" location="G8.!A1" display="Gràfic 8. Mitjana d'hores per família professional. Any 2023" xr:uid="{00000000-0004-0000-0000-000013000000}"/>
    <hyperlink ref="A24" location="T13.!A1" display="Taula 13. Taxa de multiparticipació. Any 2023" xr:uid="{00000000-0004-0000-0000-000014000000}"/>
    <hyperlink ref="A25" location="T14.!A1" display="Taula 14. Evolució hIstòrica de la multiparticipació" xr:uid="{00000000-0004-0000-0000-000015000000}"/>
    <hyperlink ref="A26" location="G9.!A1" display="Gràfic 9. Radiografia multiparticipació per sexes, edats, illes i famílies professionals. Any 2023" xr:uid="{00000000-0004-0000-0000-000016000000}"/>
    <hyperlink ref="A27" location="T15.!A1" display="Taula 15. Evolució global de la taxa de les persones que han fet pràctiques professionals no laborals" xr:uid="{00000000-0004-0000-0000-000017000000}"/>
    <hyperlink ref="A28" location="G10.!A1" display="Gràfic 10. Radiografia pràctiques no laborals per sexes i modalitats, illes i famílies professionals cursades. Any 2023" xr:uid="{00000000-0004-0000-0000-000018000000}"/>
    <hyperlink ref="A29" location="G11.!A1" display="Gràfic 11. Evolució d'acabament de la formació professional del SOIB" xr:uid="{00000000-0004-0000-0000-000019000000}"/>
    <hyperlink ref="A30" location="T16.!A1" display="Taula 16. Evolució de les taxes d'abandonament de la formació per modalitat." xr:uid="{00000000-0004-0000-0000-00001A000000}"/>
    <hyperlink ref="A31" location="G12.!A1" display="Gràfic 12. Radiografia desagregada de l'abandonament per illes, edats, sexes, certificats de professionalitats, tipologia de centres i famílies professionals. Any 2023" xr:uid="{00000000-0004-0000-0000-00001B000000}"/>
    <hyperlink ref="A32" location="T17.!A1" display="Taula 17. ECA10 Evolució de les taxes d’èxit formatiu per modalitat de formació." xr:uid="{00000000-0004-0000-0000-00001C000000}"/>
    <hyperlink ref="A33" location="G13.!A1" display="Gràfic 13. Radiografia desagregada de l'èxit formatiu per illes, edat, sexe, certificat de professionalitat, tipologia de centre i famílies professionals. Any 2023" xr:uid="{00000000-0004-0000-0000-00001D000000}"/>
    <hyperlink ref="A34" location="T18.!A1" display="Taula 18. Evolució de la taxa de cobertura de formcació per a treballadors desocupats" xr:uid="{00000000-0004-0000-0000-00001E000000}"/>
    <hyperlink ref="A35" location="T19.!A1" display="Taula 19. Evolució de la taxa de cobertura de formació  treballadors ocupats" xr:uid="{00000000-0004-0000-0000-00001F000000}"/>
    <hyperlink ref="A36" location="G14.!A1" display="Grafic 14. Taxa de cobertura de treballadors desocupats  per sexe i edat. Any 2023" xr:uid="{00000000-0004-0000-0000-000020000000}"/>
    <hyperlink ref="A37" location="G15.!A1" display="Gràfic 15. Taxa de cobertura treballadors ocupats per sexe i edat. Any 2023" xr:uid="{00000000-0004-0000-0000-000021000000}"/>
    <hyperlink ref="A38" location="T20.!A1" display="Taula 20. Principals magnituds de formació per a ocupats de la FUNDAE. Any 2023" xr:uid="{00000000-0004-0000-0000-000022000000}"/>
    <hyperlink ref="A39" location="G16.!A1" display="Gràfic 16. Modalitat de la formació per a ocupats de la FUNDAE i abast de les empreses. Any 2023" xr:uid="{00000000-0004-0000-0000-000023000000}"/>
    <hyperlink ref="A40" location="T21.!A1" display="Taula 21. Evolució de la taxa d’inserció laboral dels participants per modalitat i especialitat formativa a treballadors desocupats i col·lectius vulnerables" xr:uid="{00000000-0004-0000-0000-000024000000}"/>
    <hyperlink ref="A41" location="G17.!A1" display="Gràfic 17.  Radiografia taxes d’inserció laboral per illes, sexe i centres de formació i de les especialitats basades en certificat de professionalitat. Any 2023" xr:uid="{00000000-0004-0000-0000-000025000000}"/>
    <hyperlink ref="A42" location="G18.!A1" display="Gràfic 18. Taxes d’inserció laboral per famílies professionals de les especialitats formatives i la relació amb els certificats de professionalitat. Any 2023" xr:uid="{00000000-0004-0000-0000-000026000000}"/>
    <hyperlink ref="A43" location="T22.!A1" display="Taula 22. Evolució de la taxa de participants en formació acreditable per modalitats " xr:uid="{00000000-0004-0000-0000-000027000000}"/>
    <hyperlink ref="A16" location="G5.!A1" display="Gràfic 5. Distribució places formació amb compromís de contractació dual per sexe, illes i gran grup d’edat. Any 2023" xr:uid="{00000000-0004-0000-0000-00000C000000}"/>
  </hyperlink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10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19.28515625" style="29" customWidth="1"/>
    <col min="2" max="3" width="19" style="29" customWidth="1"/>
    <col min="4" max="4" width="11.85546875" style="29"/>
    <col min="5" max="5" width="13.7109375" style="29" customWidth="1"/>
    <col min="6" max="8" width="11.85546875" style="29"/>
    <col min="9" max="9" width="14.28515625" style="29" customWidth="1"/>
    <col min="10" max="10" width="13.42578125" style="29" customWidth="1"/>
    <col min="11" max="11" width="19.5703125" style="29" customWidth="1"/>
    <col min="12" max="1024" width="11.85546875" style="29"/>
  </cols>
  <sheetData>
    <row r="1" spans="1:9" ht="19.350000000000001" customHeight="1" x14ac:dyDescent="0.3">
      <c r="A1" s="39" t="s">
        <v>201</v>
      </c>
    </row>
    <row r="3" spans="1:9" x14ac:dyDescent="0.3">
      <c r="A3" s="40"/>
      <c r="C3" s="70"/>
      <c r="F3" s="40"/>
      <c r="I3" s="40"/>
    </row>
    <row r="4" spans="1:9" ht="42.75" x14ac:dyDescent="0.3">
      <c r="A4" s="5" t="s">
        <v>184</v>
      </c>
      <c r="B4" s="5" t="s">
        <v>202</v>
      </c>
      <c r="C4" s="5" t="s">
        <v>203</v>
      </c>
    </row>
    <row r="5" spans="1:9" x14ac:dyDescent="0.3">
      <c r="A5" s="51" t="s">
        <v>111</v>
      </c>
      <c r="B5" s="34">
        <f>C5/$C$9</f>
        <v>0.79826872412495298</v>
      </c>
      <c r="C5" s="64">
        <v>2121</v>
      </c>
    </row>
    <row r="6" spans="1:9" x14ac:dyDescent="0.3">
      <c r="A6" s="51" t="s">
        <v>112</v>
      </c>
      <c r="B6" s="34">
        <f>C6/$C$9</f>
        <v>0.10688746706812194</v>
      </c>
      <c r="C6" s="64">
        <v>284</v>
      </c>
    </row>
    <row r="7" spans="1:9" x14ac:dyDescent="0.3">
      <c r="A7" s="51" t="s">
        <v>113</v>
      </c>
      <c r="B7" s="34">
        <f>C7/$C$9</f>
        <v>8.5058336469702678E-2</v>
      </c>
      <c r="C7" s="64">
        <v>226</v>
      </c>
    </row>
    <row r="8" spans="1:9" x14ac:dyDescent="0.3">
      <c r="A8" s="51" t="s">
        <v>114</v>
      </c>
      <c r="B8" s="34">
        <f>C8/$C$9</f>
        <v>9.7854723372224305E-3</v>
      </c>
      <c r="C8" s="64">
        <v>26</v>
      </c>
    </row>
    <row r="9" spans="1:9" x14ac:dyDescent="0.3">
      <c r="A9" s="51" t="s">
        <v>87</v>
      </c>
      <c r="B9" s="34">
        <f>SUM(B5:B8)</f>
        <v>1</v>
      </c>
      <c r="C9" s="64">
        <f>SUM(C5:C8)</f>
        <v>2657</v>
      </c>
    </row>
    <row r="10" spans="1:9" x14ac:dyDescent="0.3">
      <c r="A10" s="29" t="s">
        <v>56</v>
      </c>
      <c r="B10" s="55"/>
      <c r="C10" s="67"/>
    </row>
    <row r="11" spans="1:9" s="29" customFormat="1" ht="41.25" customHeight="1" x14ac:dyDescent="0.3">
      <c r="A11" s="40"/>
      <c r="G11" s="40"/>
    </row>
    <row r="12" spans="1:9" ht="57" x14ac:dyDescent="0.3">
      <c r="A12" s="5" t="s">
        <v>184</v>
      </c>
      <c r="B12" s="5" t="s">
        <v>204</v>
      </c>
      <c r="C12" s="5" t="s">
        <v>205</v>
      </c>
      <c r="G12" s="40"/>
    </row>
    <row r="13" spans="1:9" x14ac:dyDescent="0.3">
      <c r="A13" s="51" t="s">
        <v>111</v>
      </c>
      <c r="B13" s="34">
        <f>C13/C17</f>
        <v>0.84732824427480913</v>
      </c>
      <c r="C13" s="64">
        <v>111</v>
      </c>
      <c r="G13" s="40"/>
    </row>
    <row r="14" spans="1:9" x14ac:dyDescent="0.3">
      <c r="A14" s="51" t="s">
        <v>112</v>
      </c>
      <c r="B14" s="34">
        <f>C14/C17</f>
        <v>0.12977099236641221</v>
      </c>
      <c r="C14" s="64">
        <v>17</v>
      </c>
      <c r="G14" s="40"/>
    </row>
    <row r="15" spans="1:9" x14ac:dyDescent="0.3">
      <c r="A15" s="51" t="s">
        <v>190</v>
      </c>
      <c r="B15" s="34">
        <f>C15/C17</f>
        <v>1.5267175572519083E-2</v>
      </c>
      <c r="C15" s="64">
        <v>2</v>
      </c>
      <c r="G15" s="40"/>
    </row>
    <row r="16" spans="1:9" x14ac:dyDescent="0.3">
      <c r="A16" s="51" t="s">
        <v>114</v>
      </c>
      <c r="B16" s="34">
        <f>C16/C17</f>
        <v>7.6335877862595417E-3</v>
      </c>
      <c r="C16" s="64">
        <v>1</v>
      </c>
      <c r="G16" s="40"/>
    </row>
    <row r="17" spans="1:9" x14ac:dyDescent="0.3">
      <c r="A17" s="51" t="s">
        <v>206</v>
      </c>
      <c r="B17" s="34">
        <f>SUM(B13:B16)</f>
        <v>1</v>
      </c>
      <c r="C17" s="64">
        <f>SUM(C13:C16)</f>
        <v>131</v>
      </c>
      <c r="G17" s="40"/>
    </row>
    <row r="18" spans="1:9" x14ac:dyDescent="0.3">
      <c r="A18" s="29" t="s">
        <v>56</v>
      </c>
      <c r="G18" s="40"/>
    </row>
    <row r="19" spans="1:9" x14ac:dyDescent="0.3">
      <c r="A19" s="40"/>
      <c r="G19" s="40"/>
    </row>
    <row r="20" spans="1:9" x14ac:dyDescent="0.3">
      <c r="A20" s="40"/>
      <c r="G20" s="40"/>
    </row>
    <row r="21" spans="1:9" x14ac:dyDescent="0.3">
      <c r="A21" s="40"/>
      <c r="F21" s="40"/>
      <c r="I21" s="40"/>
    </row>
    <row r="22" spans="1:9" x14ac:dyDescent="0.3">
      <c r="A22" s="5" t="s">
        <v>207</v>
      </c>
      <c r="B22" s="5">
        <v>2024</v>
      </c>
      <c r="C22" s="5" t="s">
        <v>208</v>
      </c>
      <c r="F22" s="40"/>
      <c r="I22" s="40"/>
    </row>
    <row r="23" spans="1:9" ht="23.65" customHeight="1" x14ac:dyDescent="0.3">
      <c r="A23" s="51" t="s">
        <v>209</v>
      </c>
      <c r="B23" s="64">
        <v>1310</v>
      </c>
      <c r="C23" s="34">
        <f>(B23/$B$25)</f>
        <v>0.49303726006774556</v>
      </c>
      <c r="D23" s="40"/>
      <c r="G23" s="40"/>
    </row>
    <row r="24" spans="1:9" x14ac:dyDescent="0.3">
      <c r="A24" s="51" t="s">
        <v>210</v>
      </c>
      <c r="B24" s="64">
        <v>1347</v>
      </c>
      <c r="C24" s="34">
        <f>(B24/$B$25)</f>
        <v>0.50696273993225438</v>
      </c>
      <c r="D24" s="40"/>
      <c r="G24" s="40"/>
    </row>
    <row r="25" spans="1:9" x14ac:dyDescent="0.3">
      <c r="A25" s="51" t="s">
        <v>87</v>
      </c>
      <c r="B25" s="64">
        <f>B24+B23</f>
        <v>2657</v>
      </c>
      <c r="C25" s="34">
        <f>SUM(C23:C24)</f>
        <v>1</v>
      </c>
      <c r="F25" s="40"/>
      <c r="I25" s="40"/>
    </row>
    <row r="26" spans="1:9" x14ac:dyDescent="0.3">
      <c r="A26" s="29" t="s">
        <v>56</v>
      </c>
      <c r="F26" s="40"/>
      <c r="I26" s="40"/>
    </row>
    <row r="27" spans="1:9" x14ac:dyDescent="0.3">
      <c r="A27" s="68"/>
      <c r="B27" s="68"/>
      <c r="C27" s="68"/>
      <c r="D27" s="68"/>
      <c r="E27" s="68"/>
      <c r="F27" s="68"/>
      <c r="G27" s="68"/>
    </row>
    <row r="28" spans="1:9" x14ac:dyDescent="0.3">
      <c r="A28" s="68"/>
      <c r="B28" s="68"/>
      <c r="C28" s="68"/>
      <c r="D28" s="68"/>
      <c r="E28" s="68"/>
      <c r="F28" s="68"/>
      <c r="G28" s="68"/>
    </row>
    <row r="29" spans="1:9" x14ac:dyDescent="0.3">
      <c r="A29" s="68"/>
      <c r="B29" s="68"/>
      <c r="C29" s="68"/>
      <c r="D29" s="68"/>
      <c r="E29" s="68"/>
      <c r="F29" s="68"/>
      <c r="G29" s="68"/>
    </row>
    <row r="30" spans="1:9" x14ac:dyDescent="0.3">
      <c r="A30" s="68"/>
      <c r="B30" s="68"/>
      <c r="C30" s="68"/>
      <c r="D30" s="68"/>
      <c r="E30" s="68"/>
      <c r="F30" s="68"/>
      <c r="G30" s="68"/>
    </row>
    <row r="31" spans="1:9" x14ac:dyDescent="0.3">
      <c r="A31" s="68"/>
      <c r="B31" s="68"/>
      <c r="C31" s="68"/>
      <c r="D31" s="68"/>
      <c r="E31" s="68"/>
      <c r="F31" s="68"/>
      <c r="G31" s="68"/>
    </row>
    <row r="32" spans="1:9" x14ac:dyDescent="0.3">
      <c r="A32" s="68"/>
      <c r="B32" s="68"/>
      <c r="C32" s="68"/>
      <c r="D32" s="68"/>
      <c r="E32" s="68"/>
      <c r="F32" s="68"/>
      <c r="G32" s="68"/>
    </row>
    <row r="33" spans="1:7" x14ac:dyDescent="0.3">
      <c r="A33" s="68"/>
      <c r="B33" s="68"/>
      <c r="C33" s="68"/>
      <c r="D33" s="68"/>
      <c r="E33" s="68"/>
      <c r="F33" s="68"/>
      <c r="G33" s="68"/>
    </row>
    <row r="34" spans="1:7" x14ac:dyDescent="0.3">
      <c r="A34" s="68"/>
      <c r="B34" s="68"/>
      <c r="C34" s="68"/>
      <c r="D34" s="68"/>
      <c r="E34" s="68"/>
      <c r="F34" s="68"/>
      <c r="G34" s="68"/>
    </row>
    <row r="35" spans="1:7" x14ac:dyDescent="0.3">
      <c r="A35" s="68"/>
      <c r="B35" s="68"/>
      <c r="C35" s="68"/>
    </row>
    <row r="36" spans="1:7" x14ac:dyDescent="0.3">
      <c r="A36" s="7"/>
    </row>
    <row r="62" spans="1:2" x14ac:dyDescent="0.3">
      <c r="A62" s="153"/>
      <c r="B62" s="153"/>
    </row>
    <row r="110" spans="6:7" x14ac:dyDescent="0.3">
      <c r="F110" s="69"/>
      <c r="G110" s="69"/>
    </row>
  </sheetData>
  <mergeCells count="1">
    <mergeCell ref="A62:B62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01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28" style="70" customWidth="1"/>
    <col min="2" max="2" width="18.140625" style="29" customWidth="1"/>
    <col min="3" max="4" width="11.7109375" style="29"/>
    <col min="5" max="5" width="3.42578125" style="29" customWidth="1"/>
    <col min="6" max="6" width="17.5703125" style="70" customWidth="1"/>
    <col min="7" max="7" width="18.140625" style="29" customWidth="1"/>
    <col min="8" max="1022" width="11.7109375" style="29"/>
    <col min="1023" max="1024" width="12.85546875" style="29" customWidth="1"/>
  </cols>
  <sheetData>
    <row r="1" spans="1:9" x14ac:dyDescent="0.3">
      <c r="A1" s="30" t="s">
        <v>211</v>
      </c>
    </row>
    <row r="2" spans="1:9" s="29" customFormat="1" x14ac:dyDescent="0.3">
      <c r="A2" s="71"/>
      <c r="F2" s="70"/>
    </row>
    <row r="3" spans="1:9" ht="28.5" x14ac:dyDescent="0.3">
      <c r="A3" s="5" t="s">
        <v>212</v>
      </c>
      <c r="B3" s="5" t="s">
        <v>213</v>
      </c>
      <c r="C3" s="5" t="s">
        <v>214</v>
      </c>
      <c r="D3" s="5" t="s">
        <v>109</v>
      </c>
      <c r="E3" s="59"/>
      <c r="F3" s="5" t="s">
        <v>215</v>
      </c>
      <c r="G3" s="5" t="s">
        <v>213</v>
      </c>
      <c r="H3" s="5" t="s">
        <v>214</v>
      </c>
      <c r="I3" s="5" t="s">
        <v>109</v>
      </c>
    </row>
    <row r="4" spans="1:9" ht="20.100000000000001" customHeight="1" x14ac:dyDescent="0.3">
      <c r="A4" s="154" t="s">
        <v>137</v>
      </c>
      <c r="B4" s="6" t="s">
        <v>111</v>
      </c>
      <c r="C4" s="6">
        <v>370</v>
      </c>
      <c r="D4" s="155">
        <f>SUM(C4:C7)</f>
        <v>489</v>
      </c>
      <c r="E4" s="72"/>
      <c r="F4" s="154" t="s">
        <v>137</v>
      </c>
      <c r="G4" s="6" t="s">
        <v>111</v>
      </c>
      <c r="H4" s="6">
        <v>2</v>
      </c>
      <c r="I4" s="155">
        <f>SUM(H4:H7)</f>
        <v>11</v>
      </c>
    </row>
    <row r="5" spans="1:9" x14ac:dyDescent="0.3">
      <c r="A5" s="154"/>
      <c r="B5" s="6" t="s">
        <v>112</v>
      </c>
      <c r="C5" s="6">
        <v>79</v>
      </c>
      <c r="D5" s="155"/>
      <c r="E5" s="72"/>
      <c r="F5" s="154"/>
      <c r="G5" s="6" t="s">
        <v>112</v>
      </c>
      <c r="H5" s="6">
        <v>9</v>
      </c>
      <c r="I5" s="155"/>
    </row>
    <row r="6" spans="1:9" x14ac:dyDescent="0.3">
      <c r="A6" s="154"/>
      <c r="B6" s="6" t="s">
        <v>113</v>
      </c>
      <c r="C6" s="6">
        <v>36</v>
      </c>
      <c r="D6" s="155"/>
      <c r="E6" s="73"/>
      <c r="F6" s="154"/>
      <c r="G6" s="6" t="s">
        <v>113</v>
      </c>
      <c r="H6" s="6">
        <v>0</v>
      </c>
      <c r="I6" s="155"/>
    </row>
    <row r="7" spans="1:9" x14ac:dyDescent="0.3">
      <c r="A7" s="154"/>
      <c r="B7" s="6" t="s">
        <v>114</v>
      </c>
      <c r="C7" s="6">
        <v>4</v>
      </c>
      <c r="D7" s="155"/>
      <c r="F7" s="154"/>
      <c r="G7" s="6" t="s">
        <v>114</v>
      </c>
      <c r="H7" s="6">
        <v>0</v>
      </c>
      <c r="I7" s="155"/>
    </row>
    <row r="8" spans="1:9" ht="20.100000000000001" customHeight="1" x14ac:dyDescent="0.3">
      <c r="A8" s="154" t="s">
        <v>180</v>
      </c>
      <c r="B8" s="6" t="s">
        <v>111</v>
      </c>
      <c r="C8" s="6">
        <v>241</v>
      </c>
      <c r="D8" s="155">
        <f>SUM(C8:C11)</f>
        <v>295</v>
      </c>
      <c r="F8" s="154" t="s">
        <v>180</v>
      </c>
      <c r="G8" s="6" t="s">
        <v>111</v>
      </c>
      <c r="H8" s="6">
        <v>5</v>
      </c>
      <c r="I8" s="155">
        <f>SUM(H8:H11)</f>
        <v>5</v>
      </c>
    </row>
    <row r="9" spans="1:9" x14ac:dyDescent="0.3">
      <c r="A9" s="154"/>
      <c r="B9" s="6" t="s">
        <v>112</v>
      </c>
      <c r="C9" s="6">
        <v>21</v>
      </c>
      <c r="D9" s="155"/>
      <c r="F9" s="154"/>
      <c r="G9" s="6" t="s">
        <v>112</v>
      </c>
      <c r="H9" s="6">
        <v>0</v>
      </c>
      <c r="I9" s="155"/>
    </row>
    <row r="10" spans="1:9" x14ac:dyDescent="0.3">
      <c r="A10" s="154"/>
      <c r="B10" s="6" t="s">
        <v>113</v>
      </c>
      <c r="C10" s="6">
        <v>27</v>
      </c>
      <c r="D10" s="155"/>
      <c r="F10" s="154"/>
      <c r="G10" s="6" t="s">
        <v>113</v>
      </c>
      <c r="H10" s="6">
        <v>0</v>
      </c>
      <c r="I10" s="155"/>
    </row>
    <row r="11" spans="1:9" x14ac:dyDescent="0.3">
      <c r="A11" s="154"/>
      <c r="B11" s="6" t="s">
        <v>114</v>
      </c>
      <c r="C11" s="6">
        <v>6</v>
      </c>
      <c r="D11" s="155"/>
      <c r="F11" s="154"/>
      <c r="G11" s="6" t="s">
        <v>114</v>
      </c>
      <c r="H11" s="6">
        <v>0</v>
      </c>
      <c r="I11" s="155"/>
    </row>
    <row r="12" spans="1:9" ht="20.100000000000001" customHeight="1" x14ac:dyDescent="0.3">
      <c r="A12" s="154" t="s">
        <v>145</v>
      </c>
      <c r="B12" s="6" t="s">
        <v>111</v>
      </c>
      <c r="C12" s="6">
        <v>159</v>
      </c>
      <c r="D12" s="155">
        <f>SUM(C12:C15)</f>
        <v>189</v>
      </c>
      <c r="F12" s="154" t="s">
        <v>145</v>
      </c>
      <c r="G12" s="6" t="s">
        <v>111</v>
      </c>
      <c r="H12" s="6">
        <v>16</v>
      </c>
      <c r="I12" s="155">
        <f>SUM(H12:H15)</f>
        <v>16</v>
      </c>
    </row>
    <row r="13" spans="1:9" x14ac:dyDescent="0.3">
      <c r="A13" s="154"/>
      <c r="B13" s="6" t="s">
        <v>112</v>
      </c>
      <c r="C13" s="6">
        <v>16</v>
      </c>
      <c r="D13" s="155"/>
      <c r="F13" s="154"/>
      <c r="G13" s="6" t="s">
        <v>112</v>
      </c>
      <c r="H13" s="6">
        <v>0</v>
      </c>
      <c r="I13" s="155"/>
    </row>
    <row r="14" spans="1:9" x14ac:dyDescent="0.3">
      <c r="A14" s="154"/>
      <c r="B14" s="6" t="s">
        <v>113</v>
      </c>
      <c r="C14" s="6">
        <v>11</v>
      </c>
      <c r="D14" s="155"/>
      <c r="F14" s="154"/>
      <c r="G14" s="6" t="s">
        <v>113</v>
      </c>
      <c r="H14" s="6">
        <v>0</v>
      </c>
      <c r="I14" s="155"/>
    </row>
    <row r="15" spans="1:9" x14ac:dyDescent="0.3">
      <c r="A15" s="154"/>
      <c r="B15" s="6" t="s">
        <v>114</v>
      </c>
      <c r="C15" s="6">
        <v>3</v>
      </c>
      <c r="D15" s="155"/>
      <c r="F15" s="154"/>
      <c r="G15" s="6" t="s">
        <v>114</v>
      </c>
      <c r="H15" s="6">
        <v>0</v>
      </c>
      <c r="I15" s="155"/>
    </row>
    <row r="16" spans="1:9" ht="20.100000000000001" customHeight="1" x14ac:dyDescent="0.3">
      <c r="A16" s="154" t="s">
        <v>127</v>
      </c>
      <c r="B16" s="6" t="s">
        <v>111</v>
      </c>
      <c r="C16" s="6">
        <v>95</v>
      </c>
      <c r="D16" s="155">
        <f>SUM(C16:C19)</f>
        <v>98</v>
      </c>
      <c r="F16" s="154" t="s">
        <v>127</v>
      </c>
      <c r="G16" s="6" t="s">
        <v>111</v>
      </c>
      <c r="H16" s="6">
        <v>42</v>
      </c>
      <c r="I16" s="155">
        <f>SUM(H16:H19)</f>
        <v>42</v>
      </c>
    </row>
    <row r="17" spans="1:9" x14ac:dyDescent="0.3">
      <c r="A17" s="154"/>
      <c r="B17" s="6" t="s">
        <v>112</v>
      </c>
      <c r="C17" s="6">
        <v>1</v>
      </c>
      <c r="D17" s="155"/>
      <c r="F17" s="154"/>
      <c r="G17" s="6" t="s">
        <v>112</v>
      </c>
      <c r="H17" s="6">
        <v>0</v>
      </c>
      <c r="I17" s="155"/>
    </row>
    <row r="18" spans="1:9" x14ac:dyDescent="0.3">
      <c r="A18" s="154"/>
      <c r="B18" s="6" t="s">
        <v>113</v>
      </c>
      <c r="C18" s="6">
        <v>2</v>
      </c>
      <c r="D18" s="155"/>
      <c r="F18" s="154"/>
      <c r="G18" s="6" t="s">
        <v>113</v>
      </c>
      <c r="H18" s="6">
        <v>0</v>
      </c>
      <c r="I18" s="155"/>
    </row>
    <row r="19" spans="1:9" x14ac:dyDescent="0.3">
      <c r="A19" s="154"/>
      <c r="B19" s="6" t="s">
        <v>114</v>
      </c>
      <c r="C19" s="6">
        <v>0</v>
      </c>
      <c r="D19" s="155"/>
      <c r="F19" s="154"/>
      <c r="G19" s="6" t="s">
        <v>114</v>
      </c>
      <c r="H19" s="6">
        <v>0</v>
      </c>
      <c r="I19" s="155"/>
    </row>
    <row r="20" spans="1:9" ht="20.100000000000001" customHeight="1" x14ac:dyDescent="0.3">
      <c r="A20" s="154" t="s">
        <v>149</v>
      </c>
      <c r="B20" s="6" t="s">
        <v>111</v>
      </c>
      <c r="C20" s="6">
        <v>301</v>
      </c>
      <c r="D20" s="155">
        <f>SUM(C20:C23)</f>
        <v>409</v>
      </c>
      <c r="F20" s="154" t="s">
        <v>149</v>
      </c>
      <c r="G20" s="6" t="s">
        <v>111</v>
      </c>
      <c r="H20" s="6">
        <v>21</v>
      </c>
      <c r="I20" s="155">
        <f>SUM(H20:H23)</f>
        <v>24</v>
      </c>
    </row>
    <row r="21" spans="1:9" x14ac:dyDescent="0.3">
      <c r="A21" s="154"/>
      <c r="B21" s="6" t="s">
        <v>112</v>
      </c>
      <c r="C21" s="6">
        <v>61</v>
      </c>
      <c r="D21" s="155"/>
      <c r="F21" s="154"/>
      <c r="G21" s="6" t="s">
        <v>112</v>
      </c>
      <c r="H21" s="6">
        <v>1</v>
      </c>
      <c r="I21" s="155"/>
    </row>
    <row r="22" spans="1:9" x14ac:dyDescent="0.3">
      <c r="A22" s="154"/>
      <c r="B22" s="6" t="s">
        <v>113</v>
      </c>
      <c r="C22" s="6">
        <v>44</v>
      </c>
      <c r="D22" s="155"/>
      <c r="F22" s="154"/>
      <c r="G22" s="6" t="s">
        <v>113</v>
      </c>
      <c r="H22" s="6">
        <v>2</v>
      </c>
      <c r="I22" s="155"/>
    </row>
    <row r="23" spans="1:9" x14ac:dyDescent="0.3">
      <c r="A23" s="154"/>
      <c r="B23" s="6" t="s">
        <v>114</v>
      </c>
      <c r="C23" s="6">
        <v>3</v>
      </c>
      <c r="D23" s="155"/>
      <c r="F23" s="154"/>
      <c r="G23" s="6" t="s">
        <v>114</v>
      </c>
      <c r="H23" s="6">
        <v>0</v>
      </c>
      <c r="I23" s="155"/>
    </row>
    <row r="24" spans="1:9" ht="20.100000000000001" customHeight="1" x14ac:dyDescent="0.3">
      <c r="A24" s="154" t="s">
        <v>155</v>
      </c>
      <c r="B24" s="6" t="s">
        <v>111</v>
      </c>
      <c r="C24" s="6">
        <v>89</v>
      </c>
      <c r="D24" s="155">
        <f>SUM(C24:C27)</f>
        <v>112</v>
      </c>
      <c r="F24" s="154" t="s">
        <v>155</v>
      </c>
      <c r="G24" s="6" t="s">
        <v>111</v>
      </c>
      <c r="H24" s="6">
        <v>4</v>
      </c>
      <c r="I24" s="155">
        <f>SUM(H24:H26)</f>
        <v>4</v>
      </c>
    </row>
    <row r="25" spans="1:9" x14ac:dyDescent="0.3">
      <c r="A25" s="154"/>
      <c r="B25" s="6" t="s">
        <v>112</v>
      </c>
      <c r="C25" s="6">
        <v>12</v>
      </c>
      <c r="D25" s="155"/>
      <c r="F25" s="154"/>
      <c r="G25" s="6" t="s">
        <v>112</v>
      </c>
      <c r="H25" s="6">
        <v>0</v>
      </c>
      <c r="I25" s="155"/>
    </row>
    <row r="26" spans="1:9" x14ac:dyDescent="0.3">
      <c r="A26" s="154"/>
      <c r="B26" s="6" t="s">
        <v>113</v>
      </c>
      <c r="C26" s="6">
        <v>11</v>
      </c>
      <c r="D26" s="155"/>
      <c r="F26" s="154"/>
      <c r="G26" s="6" t="s">
        <v>113</v>
      </c>
      <c r="H26" s="6">
        <v>0</v>
      </c>
      <c r="I26" s="155"/>
    </row>
    <row r="27" spans="1:9" ht="20.100000000000001" customHeight="1" x14ac:dyDescent="0.3">
      <c r="A27" s="154"/>
      <c r="B27" s="6" t="s">
        <v>114</v>
      </c>
      <c r="C27" s="6">
        <v>0</v>
      </c>
      <c r="D27" s="155"/>
      <c r="F27" s="154" t="s">
        <v>163</v>
      </c>
      <c r="G27" s="6" t="s">
        <v>111</v>
      </c>
      <c r="H27" s="6">
        <v>1</v>
      </c>
      <c r="I27" s="155">
        <f>SUM(H27:H29)</f>
        <v>1</v>
      </c>
    </row>
    <row r="28" spans="1:9" ht="20.100000000000001" customHeight="1" x14ac:dyDescent="0.3">
      <c r="A28" s="154" t="s">
        <v>163</v>
      </c>
      <c r="B28" s="6" t="s">
        <v>111</v>
      </c>
      <c r="C28" s="6">
        <v>77</v>
      </c>
      <c r="D28" s="155">
        <f>SUM(C28:C31)</f>
        <v>85</v>
      </c>
      <c r="F28" s="154"/>
      <c r="G28" s="6" t="s">
        <v>112</v>
      </c>
      <c r="H28" s="6">
        <v>0</v>
      </c>
      <c r="I28" s="155"/>
    </row>
    <row r="29" spans="1:9" x14ac:dyDescent="0.3">
      <c r="A29" s="154"/>
      <c r="B29" s="6" t="s">
        <v>112</v>
      </c>
      <c r="C29" s="6">
        <v>3</v>
      </c>
      <c r="D29" s="155"/>
      <c r="F29" s="154"/>
      <c r="G29" s="6" t="s">
        <v>113</v>
      </c>
      <c r="H29" s="6">
        <v>0</v>
      </c>
      <c r="I29" s="155"/>
    </row>
    <row r="30" spans="1:9" ht="20.100000000000001" customHeight="1" x14ac:dyDescent="0.3">
      <c r="A30" s="154"/>
      <c r="B30" s="6" t="s">
        <v>113</v>
      </c>
      <c r="C30" s="6">
        <v>5</v>
      </c>
      <c r="D30" s="155"/>
      <c r="F30" s="154" t="s">
        <v>125</v>
      </c>
      <c r="G30" s="6" t="s">
        <v>111</v>
      </c>
      <c r="H30" s="6">
        <v>0</v>
      </c>
      <c r="I30" s="155">
        <f>SUM(H30:H32)</f>
        <v>0</v>
      </c>
    </row>
    <row r="31" spans="1:9" x14ac:dyDescent="0.3">
      <c r="A31" s="154"/>
      <c r="B31" s="6" t="s">
        <v>114</v>
      </c>
      <c r="C31" s="6">
        <v>0</v>
      </c>
      <c r="D31" s="155"/>
      <c r="F31" s="154"/>
      <c r="G31" s="6" t="s">
        <v>112</v>
      </c>
      <c r="H31" s="6">
        <v>0</v>
      </c>
      <c r="I31" s="155"/>
    </row>
    <row r="32" spans="1:9" ht="20.100000000000001" customHeight="1" x14ac:dyDescent="0.3">
      <c r="A32" s="154" t="s">
        <v>125</v>
      </c>
      <c r="B32" s="6" t="s">
        <v>111</v>
      </c>
      <c r="C32" s="6">
        <v>111</v>
      </c>
      <c r="D32" s="155">
        <f>SUM(C32:C35)</f>
        <v>124</v>
      </c>
      <c r="F32" s="154"/>
      <c r="G32" s="6" t="s">
        <v>113</v>
      </c>
      <c r="H32" s="6">
        <v>0</v>
      </c>
      <c r="I32" s="155"/>
    </row>
    <row r="33" spans="1:9" ht="20.100000000000001" customHeight="1" x14ac:dyDescent="0.3">
      <c r="A33" s="154"/>
      <c r="B33" s="6" t="s">
        <v>112</v>
      </c>
      <c r="C33" s="6">
        <v>7</v>
      </c>
      <c r="D33" s="155"/>
      <c r="F33" s="154" t="s">
        <v>133</v>
      </c>
      <c r="G33" s="6" t="s">
        <v>111</v>
      </c>
      <c r="H33" s="6">
        <v>7</v>
      </c>
      <c r="I33" s="155">
        <f>SUM(H33:H36)</f>
        <v>7</v>
      </c>
    </row>
    <row r="34" spans="1:9" x14ac:dyDescent="0.3">
      <c r="A34" s="154"/>
      <c r="B34" s="6" t="s">
        <v>113</v>
      </c>
      <c r="C34" s="6">
        <v>6</v>
      </c>
      <c r="D34" s="155"/>
      <c r="F34" s="154"/>
      <c r="G34" s="6" t="s">
        <v>112</v>
      </c>
      <c r="H34" s="6">
        <v>0</v>
      </c>
      <c r="I34" s="155"/>
    </row>
    <row r="35" spans="1:9" x14ac:dyDescent="0.3">
      <c r="A35" s="154"/>
      <c r="B35" s="6" t="s">
        <v>114</v>
      </c>
      <c r="C35" s="6">
        <v>0</v>
      </c>
      <c r="D35" s="155"/>
      <c r="F35" s="154"/>
      <c r="G35" s="6" t="s">
        <v>113</v>
      </c>
      <c r="H35" s="6">
        <v>0</v>
      </c>
      <c r="I35" s="155"/>
    </row>
    <row r="36" spans="1:9" ht="20.100000000000001" customHeight="1" x14ac:dyDescent="0.3">
      <c r="A36" s="154" t="s">
        <v>133</v>
      </c>
      <c r="B36" s="6" t="s">
        <v>111</v>
      </c>
      <c r="C36" s="6">
        <v>39</v>
      </c>
      <c r="D36" s="155">
        <f>SUM(C36:C39)</f>
        <v>49</v>
      </c>
      <c r="F36" s="154"/>
      <c r="G36" s="6" t="s">
        <v>114</v>
      </c>
      <c r="H36" s="6">
        <v>0</v>
      </c>
      <c r="I36" s="155"/>
    </row>
    <row r="37" spans="1:9" ht="20.100000000000001" customHeight="1" x14ac:dyDescent="0.3">
      <c r="A37" s="154"/>
      <c r="B37" s="6" t="s">
        <v>112</v>
      </c>
      <c r="C37" s="6">
        <v>9</v>
      </c>
      <c r="D37" s="155"/>
      <c r="F37" s="154" t="s">
        <v>119</v>
      </c>
      <c r="G37" s="6" t="s">
        <v>111</v>
      </c>
      <c r="H37" s="6">
        <v>1</v>
      </c>
      <c r="I37" s="155">
        <f>SUM(H37:H40)</f>
        <v>1</v>
      </c>
    </row>
    <row r="38" spans="1:9" x14ac:dyDescent="0.3">
      <c r="A38" s="154"/>
      <c r="B38" s="6" t="s">
        <v>113</v>
      </c>
      <c r="C38" s="6">
        <v>1</v>
      </c>
      <c r="D38" s="155"/>
      <c r="F38" s="154"/>
      <c r="G38" s="6" t="s">
        <v>112</v>
      </c>
      <c r="H38" s="6">
        <v>0</v>
      </c>
      <c r="I38" s="155"/>
    </row>
    <row r="39" spans="1:9" x14ac:dyDescent="0.3">
      <c r="A39" s="154"/>
      <c r="B39" s="6" t="s">
        <v>114</v>
      </c>
      <c r="C39" s="6">
        <v>0</v>
      </c>
      <c r="D39" s="155"/>
      <c r="F39" s="154"/>
      <c r="G39" s="6" t="s">
        <v>113</v>
      </c>
      <c r="H39" s="6">
        <v>0</v>
      </c>
      <c r="I39" s="155"/>
    </row>
    <row r="40" spans="1:9" ht="20.100000000000001" customHeight="1" x14ac:dyDescent="0.3">
      <c r="A40" s="154" t="s">
        <v>119</v>
      </c>
      <c r="B40" s="6" t="s">
        <v>111</v>
      </c>
      <c r="C40" s="6">
        <v>317</v>
      </c>
      <c r="D40" s="155">
        <f>SUM(C40:C43)</f>
        <v>434</v>
      </c>
      <c r="F40" s="154"/>
      <c r="G40" s="6" t="s">
        <v>114</v>
      </c>
      <c r="H40" s="6">
        <v>0</v>
      </c>
      <c r="I40" s="155"/>
    </row>
    <row r="41" spans="1:9" ht="20.100000000000001" customHeight="1" x14ac:dyDescent="0.3">
      <c r="A41" s="154"/>
      <c r="B41" s="6" t="s">
        <v>112</v>
      </c>
      <c r="C41" s="6">
        <v>49</v>
      </c>
      <c r="D41" s="155"/>
      <c r="F41" s="154" t="s">
        <v>151</v>
      </c>
      <c r="G41" s="6" t="s">
        <v>111</v>
      </c>
      <c r="H41" s="6">
        <v>0</v>
      </c>
      <c r="I41" s="155">
        <f>SUM(H41:H43)</f>
        <v>0</v>
      </c>
    </row>
    <row r="42" spans="1:9" x14ac:dyDescent="0.3">
      <c r="A42" s="154"/>
      <c r="B42" s="6" t="s">
        <v>113</v>
      </c>
      <c r="C42" s="6">
        <v>64</v>
      </c>
      <c r="D42" s="155"/>
      <c r="F42" s="154"/>
      <c r="G42" s="6" t="s">
        <v>112</v>
      </c>
      <c r="H42" s="6">
        <v>0</v>
      </c>
      <c r="I42" s="155"/>
    </row>
    <row r="43" spans="1:9" x14ac:dyDescent="0.3">
      <c r="A43" s="154"/>
      <c r="B43" s="6" t="s">
        <v>114</v>
      </c>
      <c r="C43" s="6">
        <v>4</v>
      </c>
      <c r="D43" s="155"/>
      <c r="F43" s="154"/>
      <c r="G43" s="6" t="s">
        <v>113</v>
      </c>
      <c r="H43" s="6">
        <v>0</v>
      </c>
      <c r="I43" s="155"/>
    </row>
    <row r="44" spans="1:9" ht="20.100000000000001" customHeight="1" x14ac:dyDescent="0.3">
      <c r="A44" s="154" t="s">
        <v>151</v>
      </c>
      <c r="B44" s="6" t="s">
        <v>111</v>
      </c>
      <c r="C44" s="6">
        <v>51</v>
      </c>
      <c r="D44" s="155">
        <f>SUM(C44:C47)</f>
        <v>64</v>
      </c>
      <c r="F44" s="154" t="s">
        <v>123</v>
      </c>
      <c r="G44" s="6" t="s">
        <v>111</v>
      </c>
      <c r="H44" s="6">
        <v>0</v>
      </c>
      <c r="I44" s="155">
        <f>SUM(H44:H47)</f>
        <v>7</v>
      </c>
    </row>
    <row r="45" spans="1:9" x14ac:dyDescent="0.3">
      <c r="A45" s="154"/>
      <c r="B45" s="6" t="s">
        <v>112</v>
      </c>
      <c r="C45" s="6">
        <v>9</v>
      </c>
      <c r="D45" s="155"/>
      <c r="F45" s="154"/>
      <c r="G45" s="6" t="s">
        <v>112</v>
      </c>
      <c r="H45" s="6">
        <v>7</v>
      </c>
      <c r="I45" s="155"/>
    </row>
    <row r="46" spans="1:9" x14ac:dyDescent="0.3">
      <c r="A46" s="154"/>
      <c r="B46" s="6" t="s">
        <v>113</v>
      </c>
      <c r="C46" s="6">
        <v>4</v>
      </c>
      <c r="D46" s="155"/>
      <c r="F46" s="154"/>
      <c r="G46" s="6" t="s">
        <v>113</v>
      </c>
      <c r="H46" s="6">
        <v>0</v>
      </c>
      <c r="I46" s="155"/>
    </row>
    <row r="47" spans="1:9" x14ac:dyDescent="0.3">
      <c r="A47" s="154"/>
      <c r="B47" s="6" t="s">
        <v>114</v>
      </c>
      <c r="C47" s="6">
        <v>0</v>
      </c>
      <c r="D47" s="155"/>
      <c r="F47" s="154"/>
      <c r="G47" s="6" t="s">
        <v>114</v>
      </c>
      <c r="H47" s="6">
        <v>0</v>
      </c>
      <c r="I47" s="155"/>
    </row>
    <row r="48" spans="1:9" ht="20.100000000000001" customHeight="1" x14ac:dyDescent="0.3">
      <c r="A48" s="154" t="s">
        <v>123</v>
      </c>
      <c r="B48" s="6" t="s">
        <v>111</v>
      </c>
      <c r="C48" s="6">
        <v>78</v>
      </c>
      <c r="D48" s="155">
        <f>SUM(C48:C51)</f>
        <v>92</v>
      </c>
      <c r="F48" s="154" t="s">
        <v>216</v>
      </c>
      <c r="G48" s="6" t="s">
        <v>111</v>
      </c>
      <c r="H48" s="6">
        <v>0</v>
      </c>
      <c r="I48" s="155">
        <f>SUM(H48:H51)</f>
        <v>0</v>
      </c>
    </row>
    <row r="49" spans="1:9" x14ac:dyDescent="0.3">
      <c r="A49" s="154"/>
      <c r="B49" s="6" t="s">
        <v>112</v>
      </c>
      <c r="C49" s="6">
        <v>8</v>
      </c>
      <c r="D49" s="155"/>
      <c r="F49" s="154"/>
      <c r="G49" s="6" t="s">
        <v>112</v>
      </c>
      <c r="H49" s="6">
        <v>0</v>
      </c>
      <c r="I49" s="155"/>
    </row>
    <row r="50" spans="1:9" x14ac:dyDescent="0.3">
      <c r="A50" s="154"/>
      <c r="B50" s="6" t="s">
        <v>113</v>
      </c>
      <c r="C50" s="6">
        <v>3</v>
      </c>
      <c r="D50" s="155"/>
      <c r="F50" s="154"/>
      <c r="G50" s="6" t="s">
        <v>113</v>
      </c>
      <c r="H50" s="6">
        <v>0</v>
      </c>
      <c r="I50" s="155"/>
    </row>
    <row r="51" spans="1:9" x14ac:dyDescent="0.3">
      <c r="A51" s="154"/>
      <c r="B51" s="6" t="s">
        <v>114</v>
      </c>
      <c r="C51" s="6">
        <v>3</v>
      </c>
      <c r="D51" s="155"/>
      <c r="F51" s="154"/>
      <c r="G51" s="6" t="s">
        <v>114</v>
      </c>
      <c r="H51" s="6">
        <v>0</v>
      </c>
      <c r="I51" s="155"/>
    </row>
    <row r="52" spans="1:9" ht="20.100000000000001" customHeight="1" x14ac:dyDescent="0.3">
      <c r="A52" s="154" t="s">
        <v>217</v>
      </c>
      <c r="B52" s="6" t="s">
        <v>111</v>
      </c>
      <c r="C52" s="6">
        <v>14</v>
      </c>
      <c r="D52" s="155">
        <f>SUM(C52:C55)</f>
        <v>14</v>
      </c>
      <c r="F52" s="154" t="s">
        <v>218</v>
      </c>
      <c r="G52" s="6" t="s">
        <v>111</v>
      </c>
      <c r="H52" s="6">
        <v>2</v>
      </c>
      <c r="I52" s="155">
        <f>SUM(H52:H55)</f>
        <v>2</v>
      </c>
    </row>
    <row r="53" spans="1:9" x14ac:dyDescent="0.3">
      <c r="A53" s="154"/>
      <c r="B53" s="6" t="s">
        <v>112</v>
      </c>
      <c r="C53" s="6">
        <v>0</v>
      </c>
      <c r="D53" s="155"/>
      <c r="F53" s="154"/>
      <c r="G53" s="6" t="s">
        <v>112</v>
      </c>
      <c r="H53" s="6">
        <v>0</v>
      </c>
      <c r="I53" s="155"/>
    </row>
    <row r="54" spans="1:9" x14ac:dyDescent="0.3">
      <c r="A54" s="154"/>
      <c r="B54" s="6" t="s">
        <v>113</v>
      </c>
      <c r="C54" s="6">
        <v>0</v>
      </c>
      <c r="D54" s="155"/>
      <c r="F54" s="154"/>
      <c r="G54" s="6" t="s">
        <v>113</v>
      </c>
      <c r="H54" s="6">
        <v>0</v>
      </c>
      <c r="I54" s="155"/>
    </row>
    <row r="55" spans="1:9" x14ac:dyDescent="0.3">
      <c r="A55" s="154"/>
      <c r="B55" s="6" t="s">
        <v>114</v>
      </c>
      <c r="C55" s="6">
        <v>0</v>
      </c>
      <c r="D55" s="155"/>
      <c r="F55" s="154"/>
      <c r="G55" s="6" t="s">
        <v>114</v>
      </c>
      <c r="H55" s="6">
        <v>0</v>
      </c>
      <c r="I55" s="155"/>
    </row>
    <row r="56" spans="1:9" ht="20.100000000000001" customHeight="1" x14ac:dyDescent="0.3">
      <c r="A56" s="154" t="s">
        <v>179</v>
      </c>
      <c r="B56" s="6" t="s">
        <v>111</v>
      </c>
      <c r="C56" s="6">
        <v>19</v>
      </c>
      <c r="D56" s="155">
        <f>SUM(C56:C59)</f>
        <v>19</v>
      </c>
      <c r="F56" s="154" t="s">
        <v>143</v>
      </c>
      <c r="G56" s="6" t="s">
        <v>111</v>
      </c>
      <c r="H56" s="6">
        <v>8</v>
      </c>
      <c r="I56" s="155">
        <f>SUM(H56:H59)</f>
        <v>8</v>
      </c>
    </row>
    <row r="57" spans="1:9" x14ac:dyDescent="0.3">
      <c r="A57" s="154"/>
      <c r="B57" s="6" t="s">
        <v>112</v>
      </c>
      <c r="C57" s="6">
        <v>0</v>
      </c>
      <c r="D57" s="155"/>
      <c r="F57" s="154"/>
      <c r="G57" s="6" t="s">
        <v>112</v>
      </c>
      <c r="H57" s="6">
        <v>0</v>
      </c>
      <c r="I57" s="155"/>
    </row>
    <row r="58" spans="1:9" x14ac:dyDescent="0.3">
      <c r="A58" s="154"/>
      <c r="B58" s="6" t="s">
        <v>113</v>
      </c>
      <c r="C58" s="6">
        <v>0</v>
      </c>
      <c r="D58" s="155"/>
      <c r="F58" s="154"/>
      <c r="G58" s="6" t="s">
        <v>113</v>
      </c>
      <c r="H58" s="6">
        <v>0</v>
      </c>
      <c r="I58" s="155"/>
    </row>
    <row r="59" spans="1:9" x14ac:dyDescent="0.3">
      <c r="A59" s="154"/>
      <c r="B59" s="6" t="s">
        <v>114</v>
      </c>
      <c r="C59" s="6">
        <v>0</v>
      </c>
      <c r="D59" s="155"/>
      <c r="F59" s="154"/>
      <c r="G59" s="6" t="s">
        <v>114</v>
      </c>
      <c r="H59" s="6">
        <v>0</v>
      </c>
      <c r="I59" s="155"/>
    </row>
    <row r="60" spans="1:9" ht="20.100000000000001" customHeight="1" x14ac:dyDescent="0.3">
      <c r="A60" s="154" t="s">
        <v>143</v>
      </c>
      <c r="B60" s="6" t="s">
        <v>111</v>
      </c>
      <c r="C60" s="6">
        <v>50</v>
      </c>
      <c r="D60" s="155">
        <f>SUM(C60:C63)</f>
        <v>53</v>
      </c>
      <c r="F60" s="154" t="s">
        <v>219</v>
      </c>
      <c r="G60" s="6" t="s">
        <v>111</v>
      </c>
      <c r="H60" s="6">
        <v>0</v>
      </c>
      <c r="I60" s="155">
        <f>SUM(H60:H61)</f>
        <v>0</v>
      </c>
    </row>
    <row r="61" spans="1:9" x14ac:dyDescent="0.3">
      <c r="A61" s="154"/>
      <c r="B61" s="6" t="s">
        <v>112</v>
      </c>
      <c r="C61" s="6">
        <v>3</v>
      </c>
      <c r="D61" s="155"/>
      <c r="F61" s="154"/>
      <c r="G61" s="6" t="s">
        <v>112</v>
      </c>
      <c r="H61" s="6">
        <v>0</v>
      </c>
      <c r="I61" s="155"/>
    </row>
    <row r="62" spans="1:9" ht="20.100000000000001" customHeight="1" x14ac:dyDescent="0.3">
      <c r="A62" s="154"/>
      <c r="B62" s="6" t="s">
        <v>113</v>
      </c>
      <c r="C62" s="6">
        <v>0</v>
      </c>
      <c r="D62" s="155"/>
      <c r="F62" s="154" t="s">
        <v>153</v>
      </c>
      <c r="G62" s="6" t="s">
        <v>111</v>
      </c>
      <c r="H62" s="6">
        <v>0</v>
      </c>
      <c r="I62" s="155">
        <f>SUM(H62:H63)</f>
        <v>0</v>
      </c>
    </row>
    <row r="63" spans="1:9" x14ac:dyDescent="0.3">
      <c r="A63" s="154"/>
      <c r="B63" s="6" t="s">
        <v>114</v>
      </c>
      <c r="C63" s="6">
        <v>0</v>
      </c>
      <c r="D63" s="155"/>
      <c r="F63" s="154"/>
      <c r="G63" s="6" t="s">
        <v>113</v>
      </c>
      <c r="H63" s="6">
        <v>0</v>
      </c>
      <c r="I63" s="155"/>
    </row>
    <row r="64" spans="1:9" ht="20.100000000000001" customHeight="1" x14ac:dyDescent="0.3">
      <c r="A64" s="154" t="s">
        <v>219</v>
      </c>
      <c r="B64" s="6" t="s">
        <v>111</v>
      </c>
      <c r="C64" s="6">
        <v>4</v>
      </c>
      <c r="D64" s="155">
        <f>SUM(C64:C67)</f>
        <v>4</v>
      </c>
      <c r="F64" s="154" t="s">
        <v>157</v>
      </c>
      <c r="G64" s="6" t="s">
        <v>111</v>
      </c>
      <c r="H64" s="6">
        <v>1</v>
      </c>
      <c r="I64" s="155">
        <f>SUM(H64:H65)</f>
        <v>1</v>
      </c>
    </row>
    <row r="65" spans="1:9" x14ac:dyDescent="0.3">
      <c r="A65" s="154"/>
      <c r="B65" s="6" t="s">
        <v>112</v>
      </c>
      <c r="C65" s="6">
        <v>0</v>
      </c>
      <c r="D65" s="155"/>
      <c r="F65" s="154"/>
      <c r="G65" s="6" t="s">
        <v>112</v>
      </c>
      <c r="H65" s="6">
        <v>0</v>
      </c>
      <c r="I65" s="155"/>
    </row>
    <row r="66" spans="1:9" ht="20.100000000000001" customHeight="1" x14ac:dyDescent="0.3">
      <c r="A66" s="154"/>
      <c r="B66" s="6" t="s">
        <v>113</v>
      </c>
      <c r="C66" s="6">
        <v>0</v>
      </c>
      <c r="D66" s="155"/>
      <c r="F66" s="154" t="s">
        <v>182</v>
      </c>
      <c r="G66" s="6" t="s">
        <v>111</v>
      </c>
      <c r="H66" s="6">
        <v>1</v>
      </c>
      <c r="I66" s="155">
        <f>SUM(H66:H67)</f>
        <v>1</v>
      </c>
    </row>
    <row r="67" spans="1:9" x14ac:dyDescent="0.3">
      <c r="A67" s="154"/>
      <c r="B67" s="6" t="s">
        <v>114</v>
      </c>
      <c r="C67" s="6">
        <v>0</v>
      </c>
      <c r="D67" s="155"/>
      <c r="F67" s="154"/>
      <c r="G67" s="6" t="s">
        <v>112</v>
      </c>
      <c r="H67" s="6">
        <v>0</v>
      </c>
      <c r="I67" s="155"/>
    </row>
    <row r="68" spans="1:9" ht="20.100000000000001" customHeight="1" x14ac:dyDescent="0.3">
      <c r="A68" s="154" t="s">
        <v>153</v>
      </c>
      <c r="B68" s="6" t="s">
        <v>111</v>
      </c>
      <c r="C68" s="6">
        <v>10</v>
      </c>
      <c r="D68" s="155">
        <f>SUM(C68:C71)</f>
        <v>11</v>
      </c>
      <c r="F68" s="154" t="s">
        <v>161</v>
      </c>
      <c r="G68" s="6" t="s">
        <v>111</v>
      </c>
      <c r="H68" s="6">
        <v>0</v>
      </c>
      <c r="I68" s="155">
        <f>SUM(H68:H70)</f>
        <v>0</v>
      </c>
    </row>
    <row r="69" spans="1:9" x14ac:dyDescent="0.3">
      <c r="A69" s="154"/>
      <c r="B69" s="6" t="s">
        <v>112</v>
      </c>
      <c r="C69" s="6">
        <v>0</v>
      </c>
      <c r="D69" s="155"/>
      <c r="F69" s="154"/>
      <c r="G69" s="6" t="s">
        <v>112</v>
      </c>
      <c r="H69" s="6">
        <v>0</v>
      </c>
      <c r="I69" s="155"/>
    </row>
    <row r="70" spans="1:9" x14ac:dyDescent="0.3">
      <c r="A70" s="154"/>
      <c r="B70" s="6" t="s">
        <v>113</v>
      </c>
      <c r="C70" s="6">
        <v>1</v>
      </c>
      <c r="D70" s="155"/>
      <c r="F70" s="154"/>
      <c r="G70" s="6" t="s">
        <v>113</v>
      </c>
      <c r="H70" s="6">
        <v>0</v>
      </c>
      <c r="I70" s="155"/>
    </row>
    <row r="71" spans="1:9" ht="20.100000000000001" customHeight="1" x14ac:dyDescent="0.3">
      <c r="A71" s="154"/>
      <c r="B71" s="6" t="s">
        <v>114</v>
      </c>
      <c r="C71" s="6">
        <v>0</v>
      </c>
      <c r="D71" s="155"/>
      <c r="F71" s="154" t="s">
        <v>159</v>
      </c>
      <c r="G71" s="6" t="s">
        <v>111</v>
      </c>
      <c r="H71" s="6">
        <v>0</v>
      </c>
      <c r="I71" s="155">
        <f>SUM(H71:H73)</f>
        <v>1</v>
      </c>
    </row>
    <row r="72" spans="1:9" ht="20.100000000000001" customHeight="1" x14ac:dyDescent="0.3">
      <c r="A72" s="154" t="s">
        <v>157</v>
      </c>
      <c r="B72" s="6" t="s">
        <v>111</v>
      </c>
      <c r="C72" s="6">
        <v>31</v>
      </c>
      <c r="D72" s="155">
        <f>SUM(C72:C75)</f>
        <v>33</v>
      </c>
      <c r="F72" s="154"/>
      <c r="G72" s="6" t="s">
        <v>113</v>
      </c>
      <c r="H72" s="6">
        <v>0</v>
      </c>
      <c r="I72" s="155"/>
    </row>
    <row r="73" spans="1:9" x14ac:dyDescent="0.3">
      <c r="A73" s="154"/>
      <c r="B73" s="6" t="s">
        <v>112</v>
      </c>
      <c r="C73" s="6">
        <v>0</v>
      </c>
      <c r="D73" s="155"/>
      <c r="F73" s="154"/>
      <c r="G73" s="6" t="s">
        <v>114</v>
      </c>
      <c r="H73" s="6">
        <v>1</v>
      </c>
      <c r="I73" s="155"/>
    </row>
    <row r="74" spans="1:9" ht="20.100000000000001" customHeight="1" x14ac:dyDescent="0.3">
      <c r="A74" s="154"/>
      <c r="B74" s="6" t="s">
        <v>113</v>
      </c>
      <c r="C74" s="6">
        <v>1</v>
      </c>
      <c r="D74" s="155"/>
      <c r="F74" s="154" t="s">
        <v>147</v>
      </c>
      <c r="G74" s="6" t="s">
        <v>111</v>
      </c>
      <c r="H74" s="6">
        <v>0</v>
      </c>
      <c r="I74" s="155">
        <f>SUM(H74:H75)</f>
        <v>0</v>
      </c>
    </row>
    <row r="75" spans="1:9" x14ac:dyDescent="0.3">
      <c r="A75" s="154"/>
      <c r="B75" s="6" t="s">
        <v>114</v>
      </c>
      <c r="C75" s="6">
        <v>1</v>
      </c>
      <c r="D75" s="155"/>
      <c r="F75" s="154"/>
      <c r="G75" s="6" t="s">
        <v>113</v>
      </c>
      <c r="H75" s="6">
        <v>0</v>
      </c>
      <c r="I75" s="155"/>
    </row>
    <row r="76" spans="1:9" ht="20.100000000000001" customHeight="1" x14ac:dyDescent="0.3">
      <c r="A76" s="154" t="s">
        <v>182</v>
      </c>
      <c r="B76" s="6" t="s">
        <v>111</v>
      </c>
      <c r="C76" s="6">
        <v>0</v>
      </c>
      <c r="D76" s="155">
        <f>SUM(C76:C79)</f>
        <v>0</v>
      </c>
      <c r="F76" s="5" t="s">
        <v>87</v>
      </c>
      <c r="G76" s="5"/>
      <c r="H76" s="5">
        <f>SUM(H4:H75)</f>
        <v>131</v>
      </c>
      <c r="I76" s="5">
        <f>SUM(I4:I75)</f>
        <v>131</v>
      </c>
    </row>
    <row r="77" spans="1:9" x14ac:dyDescent="0.3">
      <c r="A77" s="154"/>
      <c r="B77" s="6" t="s">
        <v>112</v>
      </c>
      <c r="C77" s="6">
        <v>0</v>
      </c>
      <c r="D77" s="155"/>
    </row>
    <row r="78" spans="1:9" x14ac:dyDescent="0.3">
      <c r="A78" s="154"/>
      <c r="B78" s="6" t="s">
        <v>113</v>
      </c>
      <c r="C78" s="6">
        <v>0</v>
      </c>
      <c r="D78" s="155"/>
    </row>
    <row r="79" spans="1:9" x14ac:dyDescent="0.3">
      <c r="A79" s="154"/>
      <c r="B79" s="6" t="s">
        <v>114</v>
      </c>
      <c r="C79" s="6">
        <v>0</v>
      </c>
      <c r="D79" s="155"/>
    </row>
    <row r="80" spans="1:9" ht="20.100000000000001" customHeight="1" x14ac:dyDescent="0.3">
      <c r="A80" s="154" t="s">
        <v>161</v>
      </c>
      <c r="B80" s="6" t="s">
        <v>111</v>
      </c>
      <c r="C80" s="6">
        <v>8</v>
      </c>
      <c r="D80" s="155">
        <f>SUM(C80:C83)</f>
        <v>8</v>
      </c>
    </row>
    <row r="81" spans="1:4" x14ac:dyDescent="0.3">
      <c r="A81" s="154"/>
      <c r="B81" s="6" t="s">
        <v>112</v>
      </c>
      <c r="C81" s="6">
        <v>0</v>
      </c>
      <c r="D81" s="155"/>
    </row>
    <row r="82" spans="1:4" x14ac:dyDescent="0.3">
      <c r="A82" s="154"/>
      <c r="B82" s="6" t="s">
        <v>113</v>
      </c>
      <c r="C82" s="6">
        <v>0</v>
      </c>
      <c r="D82" s="155"/>
    </row>
    <row r="83" spans="1:4" x14ac:dyDescent="0.3">
      <c r="A83" s="154"/>
      <c r="B83" s="6" t="s">
        <v>114</v>
      </c>
      <c r="C83" s="6">
        <v>0</v>
      </c>
      <c r="D83" s="155"/>
    </row>
    <row r="84" spans="1:4" ht="20.100000000000001" customHeight="1" x14ac:dyDescent="0.3">
      <c r="A84" s="154" t="s">
        <v>159</v>
      </c>
      <c r="B84" s="6" t="s">
        <v>111</v>
      </c>
      <c r="C84" s="6">
        <v>46</v>
      </c>
      <c r="D84" s="155">
        <f>SUM(C84:C87)</f>
        <v>64</v>
      </c>
    </row>
    <row r="85" spans="1:4" x14ac:dyDescent="0.3">
      <c r="A85" s="154"/>
      <c r="B85" s="6" t="s">
        <v>112</v>
      </c>
      <c r="C85" s="6">
        <v>6</v>
      </c>
      <c r="D85" s="155"/>
    </row>
    <row r="86" spans="1:4" x14ac:dyDescent="0.3">
      <c r="A86" s="154"/>
      <c r="B86" s="6" t="s">
        <v>113</v>
      </c>
      <c r="C86" s="6">
        <v>10</v>
      </c>
      <c r="D86" s="155"/>
    </row>
    <row r="87" spans="1:4" x14ac:dyDescent="0.3">
      <c r="A87" s="154"/>
      <c r="B87" s="6" t="s">
        <v>114</v>
      </c>
      <c r="C87" s="6">
        <v>2</v>
      </c>
      <c r="D87" s="155"/>
    </row>
    <row r="88" spans="1:4" ht="20.100000000000001" customHeight="1" x14ac:dyDescent="0.3">
      <c r="A88" s="154" t="s">
        <v>181</v>
      </c>
      <c r="B88" s="6" t="s">
        <v>111</v>
      </c>
      <c r="C88" s="6">
        <v>4</v>
      </c>
      <c r="D88" s="155">
        <f>SUM(C88:C91)</f>
        <v>4</v>
      </c>
    </row>
    <row r="89" spans="1:4" x14ac:dyDescent="0.3">
      <c r="A89" s="154"/>
      <c r="B89" s="6" t="s">
        <v>112</v>
      </c>
      <c r="C89" s="6">
        <v>0</v>
      </c>
      <c r="D89" s="155"/>
    </row>
    <row r="90" spans="1:4" x14ac:dyDescent="0.3">
      <c r="A90" s="154"/>
      <c r="B90" s="6" t="s">
        <v>113</v>
      </c>
      <c r="C90" s="6">
        <v>0</v>
      </c>
      <c r="D90" s="155"/>
    </row>
    <row r="91" spans="1:4" x14ac:dyDescent="0.3">
      <c r="A91" s="154"/>
      <c r="B91" s="6" t="s">
        <v>114</v>
      </c>
      <c r="C91" s="6">
        <v>0</v>
      </c>
      <c r="D91" s="155"/>
    </row>
    <row r="92" spans="1:4" ht="20.100000000000001" customHeight="1" x14ac:dyDescent="0.3">
      <c r="A92" s="154" t="s">
        <v>147</v>
      </c>
      <c r="B92" s="6" t="s">
        <v>111</v>
      </c>
      <c r="C92" s="6">
        <v>1</v>
      </c>
      <c r="D92" s="155">
        <f>SUM(C92:C95)</f>
        <v>1</v>
      </c>
    </row>
    <row r="93" spans="1:4" x14ac:dyDescent="0.3">
      <c r="A93" s="154"/>
      <c r="B93" s="6" t="s">
        <v>112</v>
      </c>
      <c r="C93" s="6">
        <v>0</v>
      </c>
      <c r="D93" s="155"/>
    </row>
    <row r="94" spans="1:4" x14ac:dyDescent="0.3">
      <c r="A94" s="154"/>
      <c r="B94" s="6" t="s">
        <v>113</v>
      </c>
      <c r="C94" s="6">
        <v>0</v>
      </c>
      <c r="D94" s="155"/>
    </row>
    <row r="95" spans="1:4" x14ac:dyDescent="0.3">
      <c r="A95" s="154"/>
      <c r="B95" s="6" t="s">
        <v>114</v>
      </c>
      <c r="C95" s="6">
        <v>0</v>
      </c>
      <c r="D95" s="155"/>
    </row>
    <row r="96" spans="1:4" ht="20.100000000000001" customHeight="1" x14ac:dyDescent="0.3">
      <c r="A96" s="154" t="s">
        <v>220</v>
      </c>
      <c r="B96" s="6" t="s">
        <v>111</v>
      </c>
      <c r="C96" s="6">
        <v>6</v>
      </c>
      <c r="D96" s="155">
        <f>SUM(C96:C99)</f>
        <v>6</v>
      </c>
    </row>
    <row r="97" spans="1:4" x14ac:dyDescent="0.3">
      <c r="A97" s="154"/>
      <c r="B97" s="6" t="s">
        <v>112</v>
      </c>
      <c r="C97" s="6">
        <v>0</v>
      </c>
      <c r="D97" s="155"/>
    </row>
    <row r="98" spans="1:4" x14ac:dyDescent="0.3">
      <c r="A98" s="154"/>
      <c r="B98" s="6" t="s">
        <v>113</v>
      </c>
      <c r="C98" s="6">
        <v>0</v>
      </c>
      <c r="D98" s="155"/>
    </row>
    <row r="99" spans="1:4" x14ac:dyDescent="0.3">
      <c r="A99" s="154"/>
      <c r="B99" s="6" t="s">
        <v>114</v>
      </c>
      <c r="C99" s="6">
        <v>0</v>
      </c>
      <c r="D99" s="155"/>
    </row>
    <row r="100" spans="1:4" x14ac:dyDescent="0.3">
      <c r="A100" s="5" t="s">
        <v>87</v>
      </c>
      <c r="B100" s="5"/>
      <c r="C100" s="66">
        <f>SUM(C4:C99)</f>
        <v>2657</v>
      </c>
      <c r="D100" s="66">
        <f>SUM(D4:D99)</f>
        <v>2657</v>
      </c>
    </row>
    <row r="101" spans="1:4" x14ac:dyDescent="0.3">
      <c r="A101" s="29" t="s">
        <v>56</v>
      </c>
    </row>
  </sheetData>
  <mergeCells count="92">
    <mergeCell ref="A4:A7"/>
    <mergeCell ref="D4:D7"/>
    <mergeCell ref="F4:F7"/>
    <mergeCell ref="I4:I7"/>
    <mergeCell ref="A8:A11"/>
    <mergeCell ref="D8:D11"/>
    <mergeCell ref="F8:F11"/>
    <mergeCell ref="I8:I11"/>
    <mergeCell ref="A12:A15"/>
    <mergeCell ref="D12:D15"/>
    <mergeCell ref="F12:F15"/>
    <mergeCell ref="I12:I15"/>
    <mergeCell ref="A16:A19"/>
    <mergeCell ref="D16:D19"/>
    <mergeCell ref="F16:F19"/>
    <mergeCell ref="I16:I19"/>
    <mergeCell ref="A20:A23"/>
    <mergeCell ref="D20:D23"/>
    <mergeCell ref="F20:F23"/>
    <mergeCell ref="I20:I23"/>
    <mergeCell ref="A24:A27"/>
    <mergeCell ref="D24:D27"/>
    <mergeCell ref="F24:F26"/>
    <mergeCell ref="I24:I26"/>
    <mergeCell ref="F27:F29"/>
    <mergeCell ref="I27:I29"/>
    <mergeCell ref="A28:A31"/>
    <mergeCell ref="D28:D31"/>
    <mergeCell ref="F30:F32"/>
    <mergeCell ref="I30:I32"/>
    <mergeCell ref="A32:A35"/>
    <mergeCell ref="D32:D35"/>
    <mergeCell ref="F33:F36"/>
    <mergeCell ref="I33:I36"/>
    <mergeCell ref="A36:A39"/>
    <mergeCell ref="D36:D39"/>
    <mergeCell ref="F37:F40"/>
    <mergeCell ref="I37:I40"/>
    <mergeCell ref="A40:A43"/>
    <mergeCell ref="D40:D43"/>
    <mergeCell ref="F41:F43"/>
    <mergeCell ref="I41:I43"/>
    <mergeCell ref="A44:A47"/>
    <mergeCell ref="D44:D47"/>
    <mergeCell ref="F44:F47"/>
    <mergeCell ref="I44:I47"/>
    <mergeCell ref="A48:A51"/>
    <mergeCell ref="D48:D51"/>
    <mergeCell ref="F48:F51"/>
    <mergeCell ref="I48:I51"/>
    <mergeCell ref="A52:A55"/>
    <mergeCell ref="D52:D55"/>
    <mergeCell ref="F52:F55"/>
    <mergeCell ref="I52:I55"/>
    <mergeCell ref="A56:A59"/>
    <mergeCell ref="D56:D59"/>
    <mergeCell ref="F56:F59"/>
    <mergeCell ref="I56:I59"/>
    <mergeCell ref="A60:A63"/>
    <mergeCell ref="D60:D63"/>
    <mergeCell ref="F60:F61"/>
    <mergeCell ref="I60:I61"/>
    <mergeCell ref="F62:F63"/>
    <mergeCell ref="I62:I63"/>
    <mergeCell ref="A64:A67"/>
    <mergeCell ref="D64:D67"/>
    <mergeCell ref="F64:F65"/>
    <mergeCell ref="I64:I65"/>
    <mergeCell ref="F66:F67"/>
    <mergeCell ref="I66:I67"/>
    <mergeCell ref="A68:A71"/>
    <mergeCell ref="D68:D71"/>
    <mergeCell ref="F68:F70"/>
    <mergeCell ref="I68:I70"/>
    <mergeCell ref="F71:F73"/>
    <mergeCell ref="I71:I73"/>
    <mergeCell ref="A72:A75"/>
    <mergeCell ref="D72:D75"/>
    <mergeCell ref="F74:F75"/>
    <mergeCell ref="I74:I75"/>
    <mergeCell ref="A76:A79"/>
    <mergeCell ref="D76:D79"/>
    <mergeCell ref="A80:A83"/>
    <mergeCell ref="D80:D83"/>
    <mergeCell ref="A84:A87"/>
    <mergeCell ref="D84:D87"/>
    <mergeCell ref="A88:A91"/>
    <mergeCell ref="D88:D91"/>
    <mergeCell ref="A92:A95"/>
    <mergeCell ref="D92:D95"/>
    <mergeCell ref="A96:A99"/>
    <mergeCell ref="D96:D99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ignoredErrors>
    <ignoredError sqref="D4:D99 I4 I8:I7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I7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52.7109375" style="29" customWidth="1"/>
    <col min="2" max="10" width="8" style="29" customWidth="1"/>
    <col min="11" max="1023" width="11.7109375" style="29"/>
  </cols>
  <sheetData>
    <row r="1" spans="1:7" x14ac:dyDescent="0.3">
      <c r="A1" s="50" t="s">
        <v>460</v>
      </c>
    </row>
    <row r="3" spans="1:7" ht="28.5" x14ac:dyDescent="0.3">
      <c r="A3" s="5" t="s">
        <v>221</v>
      </c>
      <c r="B3" s="5" t="s">
        <v>222</v>
      </c>
      <c r="C3" s="5" t="s">
        <v>223</v>
      </c>
      <c r="D3" s="5" t="s">
        <v>224</v>
      </c>
      <c r="E3" s="5" t="s">
        <v>225</v>
      </c>
      <c r="F3" s="5" t="s">
        <v>91</v>
      </c>
    </row>
    <row r="4" spans="1:7" ht="28.5" x14ac:dyDescent="0.3">
      <c r="A4" s="74" t="s">
        <v>226</v>
      </c>
      <c r="B4" s="6">
        <v>490</v>
      </c>
      <c r="C4" s="6">
        <v>426</v>
      </c>
      <c r="D4" s="6">
        <v>472</v>
      </c>
      <c r="E4" s="6">
        <v>544</v>
      </c>
      <c r="F4" s="6">
        <v>163</v>
      </c>
      <c r="G4" s="49"/>
    </row>
    <row r="5" spans="1:7" ht="28.5" x14ac:dyDescent="0.3">
      <c r="A5" s="74" t="s">
        <v>227</v>
      </c>
      <c r="B5" s="6">
        <v>581</v>
      </c>
      <c r="C5" s="6">
        <v>293</v>
      </c>
      <c r="D5" s="6">
        <v>384</v>
      </c>
      <c r="E5" s="6">
        <v>414</v>
      </c>
      <c r="F5" s="6">
        <v>232</v>
      </c>
    </row>
    <row r="6" spans="1:7" x14ac:dyDescent="0.3">
      <c r="A6" s="5" t="s">
        <v>87</v>
      </c>
      <c r="B6" s="66">
        <f t="shared" ref="B6:F6" si="0">SUM(B4:B5)</f>
        <v>1071</v>
      </c>
      <c r="C6" s="66">
        <f t="shared" si="0"/>
        <v>719</v>
      </c>
      <c r="D6" s="66">
        <f t="shared" si="0"/>
        <v>856</v>
      </c>
      <c r="E6" s="66">
        <f t="shared" si="0"/>
        <v>958</v>
      </c>
      <c r="F6" s="66">
        <f t="shared" si="0"/>
        <v>395</v>
      </c>
      <c r="G6" s="49"/>
    </row>
    <row r="7" spans="1:7" x14ac:dyDescent="0.3">
      <c r="A7" s="29" t="s">
        <v>56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1048576"/>
  <sheetViews>
    <sheetView showGridLines="0" zoomScale="120" zoomScaleNormal="120" workbookViewId="0">
      <selection activeCell="K13" sqref="K13"/>
    </sheetView>
  </sheetViews>
  <sheetFormatPr baseColWidth="10" defaultColWidth="11.7109375" defaultRowHeight="14.25" x14ac:dyDescent="0.3"/>
  <cols>
    <col min="1" max="1" width="37.42578125" style="29" customWidth="1"/>
    <col min="2" max="2" width="15.5703125" style="29" customWidth="1"/>
    <col min="3" max="1023" width="11.7109375" style="29"/>
    <col min="1024" max="1024" width="12.85546875" style="29" customWidth="1"/>
  </cols>
  <sheetData>
    <row r="1" spans="1:5" ht="19.7" customHeight="1" x14ac:dyDescent="0.3">
      <c r="A1" s="39" t="s">
        <v>440</v>
      </c>
    </row>
    <row r="2" spans="1:5" ht="19.7" customHeight="1" x14ac:dyDescent="0.3"/>
    <row r="3" spans="1:5" ht="114" x14ac:dyDescent="0.3">
      <c r="A3" s="5" t="s">
        <v>228</v>
      </c>
      <c r="B3" s="5" t="s">
        <v>229</v>
      </c>
      <c r="C3" s="5" t="s">
        <v>230</v>
      </c>
      <c r="D3" s="5" t="s">
        <v>109</v>
      </c>
      <c r="E3" s="5" t="s">
        <v>208</v>
      </c>
    </row>
    <row r="4" spans="1:5" ht="19.7" customHeight="1" x14ac:dyDescent="0.3">
      <c r="A4" s="155" t="s">
        <v>231</v>
      </c>
      <c r="B4" s="6" t="s">
        <v>111</v>
      </c>
      <c r="C4" s="6">
        <v>73</v>
      </c>
      <c r="D4" s="155">
        <v>89</v>
      </c>
      <c r="E4" s="34">
        <f>C4/D4</f>
        <v>0.8202247191011236</v>
      </c>
    </row>
    <row r="5" spans="1:5" ht="19.7" customHeight="1" x14ac:dyDescent="0.3">
      <c r="A5" s="155"/>
      <c r="B5" s="6" t="s">
        <v>112</v>
      </c>
      <c r="C5" s="6">
        <v>5</v>
      </c>
      <c r="D5" s="155"/>
      <c r="E5" s="34">
        <f>C5/D4</f>
        <v>5.6179775280898875E-2</v>
      </c>
    </row>
    <row r="6" spans="1:5" ht="19.7" customHeight="1" x14ac:dyDescent="0.3">
      <c r="A6" s="155"/>
      <c r="B6" s="6" t="s">
        <v>113</v>
      </c>
      <c r="C6" s="6">
        <v>2</v>
      </c>
      <c r="D6" s="155"/>
      <c r="E6" s="34">
        <f>C6/D4</f>
        <v>2.247191011235955E-2</v>
      </c>
    </row>
    <row r="7" spans="1:5" ht="19.7" customHeight="1" x14ac:dyDescent="0.3">
      <c r="A7" s="155"/>
      <c r="B7" s="6" t="s">
        <v>114</v>
      </c>
      <c r="C7" s="6">
        <v>9</v>
      </c>
      <c r="D7" s="155"/>
      <c r="E7" s="34">
        <f>C7/D4</f>
        <v>0.10112359550561797</v>
      </c>
    </row>
    <row r="8" spans="1:5" ht="19.7" customHeight="1" x14ac:dyDescent="0.3">
      <c r="A8" s="155" t="s">
        <v>232</v>
      </c>
      <c r="B8" s="6" t="s">
        <v>111</v>
      </c>
      <c r="C8" s="6">
        <v>47</v>
      </c>
      <c r="D8" s="155">
        <v>74</v>
      </c>
      <c r="E8" s="34">
        <f>C8/D8</f>
        <v>0.63513513513513509</v>
      </c>
    </row>
    <row r="9" spans="1:5" ht="19.7" customHeight="1" x14ac:dyDescent="0.3">
      <c r="A9" s="155"/>
      <c r="B9" s="6" t="s">
        <v>112</v>
      </c>
      <c r="C9" s="6">
        <v>5</v>
      </c>
      <c r="D9" s="155"/>
      <c r="E9" s="34">
        <f>C9/D8</f>
        <v>6.7567567567567571E-2</v>
      </c>
    </row>
    <row r="10" spans="1:5" ht="19.7" customHeight="1" x14ac:dyDescent="0.3">
      <c r="A10" s="155"/>
      <c r="B10" s="6" t="s">
        <v>113</v>
      </c>
      <c r="C10" s="6">
        <v>12</v>
      </c>
      <c r="D10" s="155"/>
      <c r="E10" s="34">
        <f>C10/D8</f>
        <v>0.16216216216216217</v>
      </c>
    </row>
    <row r="11" spans="1:5" ht="19.7" customHeight="1" x14ac:dyDescent="0.3">
      <c r="A11" s="155"/>
      <c r="B11" s="6" t="s">
        <v>114</v>
      </c>
      <c r="C11" s="6">
        <v>10</v>
      </c>
      <c r="D11" s="155"/>
      <c r="E11" s="34">
        <f>C11/D8</f>
        <v>0.13513513513513514</v>
      </c>
    </row>
    <row r="12" spans="1:5" ht="19.7" customHeight="1" x14ac:dyDescent="0.3">
      <c r="A12" s="155" t="s">
        <v>233</v>
      </c>
      <c r="B12" s="6" t="s">
        <v>111</v>
      </c>
      <c r="C12" s="6">
        <f>+C4+C8</f>
        <v>120</v>
      </c>
      <c r="D12" s="155">
        <f>+D4+D8</f>
        <v>163</v>
      </c>
      <c r="E12" s="34">
        <f>C12/D12</f>
        <v>0.73619631901840488</v>
      </c>
    </row>
    <row r="13" spans="1:5" ht="19.7" customHeight="1" x14ac:dyDescent="0.3">
      <c r="A13" s="155"/>
      <c r="B13" s="6" t="s">
        <v>112</v>
      </c>
      <c r="C13" s="6">
        <f t="shared" ref="C13:C15" si="0">+C5+C9</f>
        <v>10</v>
      </c>
      <c r="D13" s="155"/>
      <c r="E13" s="34">
        <f>C13/D12</f>
        <v>6.1349693251533742E-2</v>
      </c>
    </row>
    <row r="14" spans="1:5" ht="19.7" customHeight="1" x14ac:dyDescent="0.3">
      <c r="A14" s="155"/>
      <c r="B14" s="6" t="s">
        <v>113</v>
      </c>
      <c r="C14" s="6">
        <f t="shared" si="0"/>
        <v>14</v>
      </c>
      <c r="D14" s="155"/>
      <c r="E14" s="34">
        <f>C14/D12</f>
        <v>8.5889570552147243E-2</v>
      </c>
    </row>
    <row r="15" spans="1:5" ht="19.7" customHeight="1" x14ac:dyDescent="0.3">
      <c r="A15" s="155"/>
      <c r="B15" s="6" t="s">
        <v>114</v>
      </c>
      <c r="C15" s="6">
        <f t="shared" si="0"/>
        <v>19</v>
      </c>
      <c r="D15" s="155"/>
      <c r="E15" s="34">
        <f>C15/D12</f>
        <v>0.1165644171779141</v>
      </c>
    </row>
    <row r="16" spans="1:5" ht="19.7" customHeight="1" x14ac:dyDescent="0.3">
      <c r="A16" s="29" t="s">
        <v>56</v>
      </c>
    </row>
    <row r="17" spans="1:8" ht="19.7" customHeight="1" x14ac:dyDescent="0.3"/>
    <row r="18" spans="1:8" ht="85.5" x14ac:dyDescent="0.3">
      <c r="A18" s="5" t="s">
        <v>207</v>
      </c>
      <c r="B18" s="5" t="s">
        <v>230</v>
      </c>
      <c r="C18" s="5" t="s">
        <v>208</v>
      </c>
    </row>
    <row r="19" spans="1:8" ht="19.7" customHeight="1" x14ac:dyDescent="0.3">
      <c r="A19" s="6" t="s">
        <v>209</v>
      </c>
      <c r="B19" s="6">
        <v>72</v>
      </c>
      <c r="C19" s="34">
        <f>+B19/$B$21</f>
        <v>0.44171779141104295</v>
      </c>
    </row>
    <row r="20" spans="1:8" ht="19.7" customHeight="1" x14ac:dyDescent="0.3">
      <c r="A20" s="6" t="s">
        <v>210</v>
      </c>
      <c r="B20" s="6">
        <v>91</v>
      </c>
      <c r="C20" s="34">
        <f>+B20/$B$21</f>
        <v>0.55828220858895705</v>
      </c>
    </row>
    <row r="21" spans="1:8" ht="19.7" customHeight="1" x14ac:dyDescent="0.3">
      <c r="A21" s="75" t="s">
        <v>87</v>
      </c>
      <c r="B21" s="75">
        <f>+B19+B20</f>
        <v>163</v>
      </c>
      <c r="C21" s="76">
        <f>+B21/$B$21</f>
        <v>1</v>
      </c>
    </row>
    <row r="22" spans="1:8" ht="19.7" customHeight="1" x14ac:dyDescent="0.3">
      <c r="A22" s="29" t="s">
        <v>56</v>
      </c>
      <c r="B22" s="77"/>
    </row>
    <row r="23" spans="1:8" ht="19.7" customHeight="1" x14ac:dyDescent="0.3"/>
    <row r="24" spans="1:8" ht="85.5" x14ac:dyDescent="0.3">
      <c r="A24" s="5" t="s">
        <v>234</v>
      </c>
      <c r="B24" s="5" t="s">
        <v>230</v>
      </c>
      <c r="C24" s="5" t="s">
        <v>208</v>
      </c>
      <c r="H24" s="40"/>
    </row>
    <row r="25" spans="1:8" ht="19.7" customHeight="1" x14ac:dyDescent="0.3">
      <c r="A25" s="6" t="s">
        <v>235</v>
      </c>
      <c r="B25" s="6">
        <v>89</v>
      </c>
      <c r="C25" s="78">
        <f>+B25/$B$27</f>
        <v>0.54601226993865026</v>
      </c>
    </row>
    <row r="26" spans="1:8" ht="19.7" customHeight="1" x14ac:dyDescent="0.3">
      <c r="A26" s="6" t="s">
        <v>236</v>
      </c>
      <c r="B26" s="6">
        <v>74</v>
      </c>
      <c r="C26" s="78">
        <f>+B26/$B$27</f>
        <v>0.45398773006134968</v>
      </c>
    </row>
    <row r="27" spans="1:8" ht="19.7" customHeight="1" x14ac:dyDescent="0.3">
      <c r="A27" s="75" t="s">
        <v>87</v>
      </c>
      <c r="B27" s="75">
        <f>+B25+B26</f>
        <v>163</v>
      </c>
      <c r="C27" s="79">
        <f>+B27/$B$21</f>
        <v>1</v>
      </c>
    </row>
    <row r="28" spans="1:8" ht="19.7" customHeight="1" x14ac:dyDescent="0.3">
      <c r="A28" s="29" t="s">
        <v>56</v>
      </c>
    </row>
    <row r="29" spans="1:8" ht="19.7" customHeight="1" x14ac:dyDescent="0.3"/>
    <row r="30" spans="1:8" ht="19.7" customHeight="1" x14ac:dyDescent="0.3"/>
    <row r="31" spans="1:8" ht="19.7" customHeight="1" x14ac:dyDescent="0.3"/>
    <row r="32" spans="1:8" ht="19.7" customHeight="1" x14ac:dyDescent="0.3"/>
    <row r="33" ht="19.7" customHeight="1" x14ac:dyDescent="0.3"/>
    <row r="34" ht="19.7" customHeight="1" x14ac:dyDescent="0.3"/>
    <row r="35" ht="19.7" customHeight="1" x14ac:dyDescent="0.3"/>
    <row r="36" ht="19.7" customHeight="1" x14ac:dyDescent="0.3"/>
    <row r="37" ht="19.7" customHeight="1" x14ac:dyDescent="0.3"/>
    <row r="38" ht="19.7" customHeight="1" x14ac:dyDescent="0.3"/>
    <row r="39" ht="19.7" customHeight="1" x14ac:dyDescent="0.3"/>
    <row r="40" ht="19.7" customHeight="1" x14ac:dyDescent="0.3"/>
    <row r="41" ht="19.7" customHeight="1" x14ac:dyDescent="0.3"/>
    <row r="42" ht="19.7" customHeight="1" x14ac:dyDescent="0.3"/>
    <row r="43" ht="19.7" customHeight="1" x14ac:dyDescent="0.3"/>
    <row r="44" ht="19.7" customHeight="1" x14ac:dyDescent="0.3"/>
    <row r="45" ht="19.7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mergeCells count="6">
    <mergeCell ref="A4:A7"/>
    <mergeCell ref="D4:D7"/>
    <mergeCell ref="A8:A11"/>
    <mergeCell ref="D8:D11"/>
    <mergeCell ref="A12:A15"/>
    <mergeCell ref="D12:D15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J27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37.42578125" style="29" customWidth="1"/>
    <col min="2" max="2" width="15.5703125" style="29" customWidth="1"/>
    <col min="3" max="3" width="11.85546875" style="29"/>
    <col min="4" max="4" width="14.140625" style="29" customWidth="1"/>
    <col min="5" max="1024" width="11.85546875" style="29"/>
  </cols>
  <sheetData>
    <row r="1" spans="1:9" x14ac:dyDescent="0.3">
      <c r="A1" s="39" t="s">
        <v>441</v>
      </c>
    </row>
    <row r="3" spans="1:9" ht="36.75" customHeight="1" x14ac:dyDescent="0.3">
      <c r="A3" s="40" t="s">
        <v>237</v>
      </c>
      <c r="F3" s="40"/>
      <c r="I3" s="40"/>
    </row>
    <row r="5" spans="1:9" ht="85.5" x14ac:dyDescent="0.3">
      <c r="A5" s="5" t="s">
        <v>229</v>
      </c>
      <c r="B5" s="5" t="s">
        <v>238</v>
      </c>
      <c r="C5" s="5" t="s">
        <v>208</v>
      </c>
    </row>
    <row r="6" spans="1:9" x14ac:dyDescent="0.3">
      <c r="A6" s="6" t="s">
        <v>111</v>
      </c>
      <c r="B6" s="6">
        <v>10</v>
      </c>
      <c r="C6" s="34">
        <v>1</v>
      </c>
    </row>
    <row r="7" spans="1:9" x14ac:dyDescent="0.3">
      <c r="A7" s="6" t="s">
        <v>112</v>
      </c>
      <c r="B7" s="6">
        <v>0</v>
      </c>
      <c r="C7" s="34">
        <v>0</v>
      </c>
    </row>
    <row r="8" spans="1:9" x14ac:dyDescent="0.3">
      <c r="A8" s="6" t="s">
        <v>113</v>
      </c>
      <c r="B8" s="6">
        <v>0</v>
      </c>
      <c r="C8" s="34">
        <v>0</v>
      </c>
    </row>
    <row r="9" spans="1:9" x14ac:dyDescent="0.3">
      <c r="A9" s="6" t="s">
        <v>114</v>
      </c>
      <c r="B9" s="6">
        <v>0</v>
      </c>
      <c r="C9" s="34">
        <v>0</v>
      </c>
    </row>
    <row r="10" spans="1:9" x14ac:dyDescent="0.3">
      <c r="A10" s="75" t="s">
        <v>87</v>
      </c>
      <c r="B10" s="75">
        <v>10</v>
      </c>
      <c r="C10" s="76">
        <f>+C6+C7+C8+C9</f>
        <v>1</v>
      </c>
    </row>
    <row r="11" spans="1:9" x14ac:dyDescent="0.3">
      <c r="A11" s="29" t="s">
        <v>56</v>
      </c>
    </row>
    <row r="12" spans="1:9" ht="32.25" customHeight="1" x14ac:dyDescent="0.3">
      <c r="A12" s="40" t="s">
        <v>239</v>
      </c>
      <c r="F12" s="40"/>
      <c r="I12" s="40"/>
    </row>
    <row r="14" spans="1:9" ht="85.5" x14ac:dyDescent="0.3">
      <c r="A14" s="5" t="s">
        <v>207</v>
      </c>
      <c r="B14" s="5" t="s">
        <v>238</v>
      </c>
      <c r="C14" s="5" t="s">
        <v>208</v>
      </c>
    </row>
    <row r="15" spans="1:9" x14ac:dyDescent="0.3">
      <c r="A15" s="6" t="s">
        <v>209</v>
      </c>
      <c r="B15" s="6">
        <v>1</v>
      </c>
      <c r="C15" s="78">
        <f>+B15/$B$17</f>
        <v>0.1</v>
      </c>
    </row>
    <row r="16" spans="1:9" x14ac:dyDescent="0.3">
      <c r="A16" s="6" t="s">
        <v>210</v>
      </c>
      <c r="B16" s="6">
        <v>9</v>
      </c>
      <c r="C16" s="78">
        <f>+B16/$B$17</f>
        <v>0.9</v>
      </c>
    </row>
    <row r="17" spans="1:3" x14ac:dyDescent="0.3">
      <c r="A17" s="75" t="s">
        <v>87</v>
      </c>
      <c r="B17" s="75">
        <v>10</v>
      </c>
      <c r="C17" s="79">
        <f>+B17/$B$17</f>
        <v>1</v>
      </c>
    </row>
    <row r="18" spans="1:3" x14ac:dyDescent="0.3">
      <c r="A18" s="29" t="s">
        <v>56</v>
      </c>
      <c r="B18" s="77"/>
    </row>
    <row r="19" spans="1:3" ht="32.25" customHeight="1" x14ac:dyDescent="0.3">
      <c r="B19" s="80"/>
    </row>
    <row r="22" spans="1:3" x14ac:dyDescent="0.3">
      <c r="A22" s="40" t="s">
        <v>239</v>
      </c>
    </row>
    <row r="23" spans="1:3" ht="85.5" x14ac:dyDescent="0.3">
      <c r="A23" s="5" t="s">
        <v>234</v>
      </c>
      <c r="B23" s="5" t="s">
        <v>238</v>
      </c>
      <c r="C23" s="5" t="s">
        <v>208</v>
      </c>
    </row>
    <row r="24" spans="1:3" x14ac:dyDescent="0.3">
      <c r="A24" s="6" t="s">
        <v>235</v>
      </c>
      <c r="B24" s="6">
        <v>5</v>
      </c>
      <c r="C24" s="34">
        <f>+B24/$B$26</f>
        <v>0.5</v>
      </c>
    </row>
    <row r="25" spans="1:3" x14ac:dyDescent="0.3">
      <c r="A25" s="6" t="s">
        <v>236</v>
      </c>
      <c r="B25" s="6">
        <v>5</v>
      </c>
      <c r="C25" s="34">
        <f>+B25/$B$26</f>
        <v>0.5</v>
      </c>
    </row>
    <row r="26" spans="1:3" x14ac:dyDescent="0.3">
      <c r="A26" s="75" t="s">
        <v>87</v>
      </c>
      <c r="B26" s="75">
        <v>10</v>
      </c>
      <c r="C26" s="79">
        <f>+C25+C24</f>
        <v>1</v>
      </c>
    </row>
    <row r="27" spans="1:3" x14ac:dyDescent="0.3">
      <c r="A27" s="29" t="s">
        <v>56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J35"/>
  <sheetViews>
    <sheetView showGridLines="0" zoomScale="120" zoomScaleNormal="120" workbookViewId="0">
      <selection activeCell="J14" sqref="J14"/>
    </sheetView>
  </sheetViews>
  <sheetFormatPr baseColWidth="10" defaultColWidth="11.85546875" defaultRowHeight="14.25" x14ac:dyDescent="0.3"/>
  <cols>
    <col min="1" max="1" width="37.42578125" style="29" customWidth="1"/>
    <col min="2" max="2" width="14.28515625" style="29" customWidth="1"/>
    <col min="3" max="1024" width="11.85546875" style="29"/>
  </cols>
  <sheetData>
    <row r="1" spans="1:5" x14ac:dyDescent="0.3">
      <c r="A1" s="39" t="s">
        <v>442</v>
      </c>
    </row>
    <row r="4" spans="1:5" ht="85.5" x14ac:dyDescent="0.3">
      <c r="A4" s="5" t="s">
        <v>228</v>
      </c>
      <c r="B4" s="5" t="s">
        <v>229</v>
      </c>
      <c r="C4" s="5" t="s">
        <v>240</v>
      </c>
      <c r="D4" s="5" t="s">
        <v>109</v>
      </c>
      <c r="E4" s="5" t="s">
        <v>208</v>
      </c>
    </row>
    <row r="5" spans="1:5" ht="15" customHeight="1" x14ac:dyDescent="0.3">
      <c r="A5" s="155" t="s">
        <v>241</v>
      </c>
      <c r="B5" s="6" t="s">
        <v>111</v>
      </c>
      <c r="C5" s="6">
        <v>68</v>
      </c>
      <c r="D5" s="155">
        <f>SUM(C5:C8)</f>
        <v>68</v>
      </c>
      <c r="E5" s="34">
        <f>C5/D5</f>
        <v>1</v>
      </c>
    </row>
    <row r="6" spans="1:5" x14ac:dyDescent="0.3">
      <c r="A6" s="155"/>
      <c r="B6" s="6" t="s">
        <v>112</v>
      </c>
      <c r="C6" s="6">
        <v>0</v>
      </c>
      <c r="D6" s="155"/>
      <c r="E6" s="34">
        <f>C6/D5</f>
        <v>0</v>
      </c>
    </row>
    <row r="7" spans="1:5" x14ac:dyDescent="0.3">
      <c r="A7" s="155"/>
      <c r="B7" s="6" t="s">
        <v>113</v>
      </c>
      <c r="C7" s="6">
        <v>0</v>
      </c>
      <c r="D7" s="155"/>
      <c r="E7" s="34">
        <f>C7/D5</f>
        <v>0</v>
      </c>
    </row>
    <row r="8" spans="1:5" x14ac:dyDescent="0.3">
      <c r="A8" s="155"/>
      <c r="B8" s="6" t="s">
        <v>114</v>
      </c>
      <c r="C8" s="6">
        <v>0</v>
      </c>
      <c r="D8" s="155"/>
      <c r="E8" s="34">
        <f>C8/D5</f>
        <v>0</v>
      </c>
    </row>
    <row r="9" spans="1:5" ht="15" customHeight="1" x14ac:dyDescent="0.3">
      <c r="A9" s="155" t="s">
        <v>242</v>
      </c>
      <c r="B9" s="6" t="s">
        <v>111</v>
      </c>
      <c r="C9" s="6">
        <v>222</v>
      </c>
      <c r="D9" s="155">
        <f>SUM(C9:C12)</f>
        <v>222</v>
      </c>
      <c r="E9" s="34">
        <f>C9/D9</f>
        <v>1</v>
      </c>
    </row>
    <row r="10" spans="1:5" x14ac:dyDescent="0.3">
      <c r="A10" s="155"/>
      <c r="B10" s="6" t="s">
        <v>112</v>
      </c>
      <c r="C10" s="6">
        <v>0</v>
      </c>
      <c r="D10" s="155"/>
      <c r="E10" s="34">
        <f>C10/D9</f>
        <v>0</v>
      </c>
    </row>
    <row r="11" spans="1:5" x14ac:dyDescent="0.3">
      <c r="A11" s="155"/>
      <c r="B11" s="6" t="s">
        <v>113</v>
      </c>
      <c r="C11" s="6">
        <v>0</v>
      </c>
      <c r="D11" s="155"/>
      <c r="E11" s="34">
        <f>C11/D9</f>
        <v>0</v>
      </c>
    </row>
    <row r="12" spans="1:5" x14ac:dyDescent="0.3">
      <c r="A12" s="155"/>
      <c r="B12" s="6" t="s">
        <v>114</v>
      </c>
      <c r="C12" s="6">
        <v>0</v>
      </c>
      <c r="D12" s="155"/>
      <c r="E12" s="34">
        <f>C12/D9</f>
        <v>0</v>
      </c>
    </row>
    <row r="13" spans="1:5" ht="15" customHeight="1" x14ac:dyDescent="0.3">
      <c r="A13" s="155" t="s">
        <v>243</v>
      </c>
      <c r="B13" s="6" t="s">
        <v>111</v>
      </c>
      <c r="C13" s="6">
        <f>+C5+C9</f>
        <v>290</v>
      </c>
      <c r="D13" s="155">
        <f>D9+D5</f>
        <v>290</v>
      </c>
      <c r="E13" s="34">
        <f>C13/D13</f>
        <v>1</v>
      </c>
    </row>
    <row r="14" spans="1:5" x14ac:dyDescent="0.3">
      <c r="A14" s="155"/>
      <c r="B14" s="6" t="s">
        <v>112</v>
      </c>
      <c r="C14" s="6">
        <f t="shared" ref="C14:C16" si="0">+C6+C10</f>
        <v>0</v>
      </c>
      <c r="D14" s="155"/>
      <c r="E14" s="34">
        <f>C14/D13</f>
        <v>0</v>
      </c>
    </row>
    <row r="15" spans="1:5" x14ac:dyDescent="0.3">
      <c r="A15" s="155"/>
      <c r="B15" s="6" t="s">
        <v>113</v>
      </c>
      <c r="C15" s="6">
        <f t="shared" si="0"/>
        <v>0</v>
      </c>
      <c r="D15" s="155"/>
      <c r="E15" s="34">
        <f>C15/D13</f>
        <v>0</v>
      </c>
    </row>
    <row r="16" spans="1:5" x14ac:dyDescent="0.3">
      <c r="A16" s="155"/>
      <c r="B16" s="6" t="s">
        <v>114</v>
      </c>
      <c r="C16" s="6">
        <f t="shared" si="0"/>
        <v>0</v>
      </c>
      <c r="D16" s="155"/>
      <c r="E16" s="34">
        <f>C16/D13</f>
        <v>0</v>
      </c>
    </row>
    <row r="17" spans="1:9" x14ac:dyDescent="0.3">
      <c r="A17" s="29" t="s">
        <v>56</v>
      </c>
    </row>
    <row r="19" spans="1:9" ht="32.25" customHeight="1" x14ac:dyDescent="0.3">
      <c r="A19" s="40"/>
      <c r="F19" s="40"/>
      <c r="I19" s="40"/>
    </row>
    <row r="21" spans="1:9" ht="71.25" x14ac:dyDescent="0.3">
      <c r="A21" s="5" t="s">
        <v>207</v>
      </c>
      <c r="B21" s="5" t="s">
        <v>240</v>
      </c>
      <c r="C21" s="5" t="s">
        <v>208</v>
      </c>
    </row>
    <row r="22" spans="1:9" x14ac:dyDescent="0.3">
      <c r="A22" s="6" t="s">
        <v>209</v>
      </c>
      <c r="B22" s="6">
        <v>83</v>
      </c>
      <c r="C22" s="78">
        <f>+B22/$B$24</f>
        <v>0.28719723183391005</v>
      </c>
    </row>
    <row r="23" spans="1:9" x14ac:dyDescent="0.3">
      <c r="A23" s="6" t="s">
        <v>210</v>
      </c>
      <c r="B23" s="6">
        <v>206</v>
      </c>
      <c r="C23" s="78">
        <f>+B23/$B$24</f>
        <v>0.71280276816609001</v>
      </c>
    </row>
    <row r="24" spans="1:9" x14ac:dyDescent="0.3">
      <c r="A24" s="75" t="s">
        <v>87</v>
      </c>
      <c r="B24" s="81">
        <f>+B22+B23</f>
        <v>289</v>
      </c>
      <c r="C24" s="79">
        <f>+B24/$B$24</f>
        <v>1</v>
      </c>
    </row>
    <row r="25" spans="1:9" ht="32.25" customHeight="1" x14ac:dyDescent="0.3">
      <c r="A25" s="29" t="s">
        <v>56</v>
      </c>
      <c r="B25" s="80"/>
    </row>
    <row r="26" spans="1:9" ht="32.25" customHeight="1" x14ac:dyDescent="0.3"/>
    <row r="31" spans="1:9" ht="71.25" x14ac:dyDescent="0.3">
      <c r="A31" s="5" t="s">
        <v>234</v>
      </c>
      <c r="B31" s="5" t="s">
        <v>240</v>
      </c>
      <c r="C31" s="5" t="s">
        <v>208</v>
      </c>
      <c r="F31" s="40"/>
      <c r="I31" s="40"/>
    </row>
    <row r="32" spans="1:9" x14ac:dyDescent="0.3">
      <c r="A32" s="6" t="s">
        <v>235</v>
      </c>
      <c r="B32" s="6">
        <v>259</v>
      </c>
      <c r="C32" s="78">
        <f>+B32/$B$34</f>
        <v>0.89310344827586208</v>
      </c>
    </row>
    <row r="33" spans="1:3" x14ac:dyDescent="0.3">
      <c r="A33" s="6" t="s">
        <v>236</v>
      </c>
      <c r="B33" s="6">
        <f>+B34-B32</f>
        <v>31</v>
      </c>
      <c r="C33" s="78">
        <f>+B33/$B$34</f>
        <v>0.10689655172413794</v>
      </c>
    </row>
    <row r="34" spans="1:3" x14ac:dyDescent="0.3">
      <c r="A34" s="75" t="s">
        <v>87</v>
      </c>
      <c r="B34" s="75">
        <v>290</v>
      </c>
      <c r="C34" s="79">
        <f>+B34/$B$34</f>
        <v>1</v>
      </c>
    </row>
    <row r="35" spans="1:3" x14ac:dyDescent="0.3">
      <c r="A35" s="29" t="s">
        <v>56</v>
      </c>
    </row>
  </sheetData>
  <mergeCells count="6">
    <mergeCell ref="A5:A8"/>
    <mergeCell ref="D5:D8"/>
    <mergeCell ref="A9:A12"/>
    <mergeCell ref="D9:D12"/>
    <mergeCell ref="A13:A16"/>
    <mergeCell ref="D13:D16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I16"/>
  <sheetViews>
    <sheetView showGridLines="0" zoomScale="120" zoomScaleNormal="120" workbookViewId="0"/>
  </sheetViews>
  <sheetFormatPr baseColWidth="10" defaultColWidth="12.42578125" defaultRowHeight="14.25" x14ac:dyDescent="0.3"/>
  <cols>
    <col min="1" max="1" width="15" style="29" customWidth="1"/>
    <col min="2" max="2" width="26.7109375" style="29" customWidth="1"/>
    <col min="3" max="3" width="15.7109375" style="29" customWidth="1"/>
    <col min="4" max="4" width="21.140625" style="29" customWidth="1"/>
    <col min="5" max="12" width="10.5703125" style="29" customWidth="1"/>
    <col min="13" max="13" width="20.28515625" style="29" customWidth="1"/>
    <col min="14" max="14" width="42.140625" style="29" customWidth="1"/>
    <col min="15" max="15" width="16.28515625" style="29" customWidth="1"/>
    <col min="16" max="62" width="10.5703125" style="29" customWidth="1"/>
    <col min="63" max="254" width="12.42578125" style="29"/>
    <col min="255" max="255" width="16.140625" style="29" customWidth="1"/>
    <col min="256" max="256" width="15.85546875" style="29" customWidth="1"/>
    <col min="257" max="257" width="13.85546875" style="29" customWidth="1"/>
    <col min="258" max="258" width="32.28515625" style="29" customWidth="1"/>
    <col min="259" max="259" width="35.140625" style="29" customWidth="1"/>
    <col min="260" max="260" width="21.140625" style="29" customWidth="1"/>
    <col min="261" max="268" width="10.5703125" style="29" customWidth="1"/>
    <col min="269" max="269" width="20.28515625" style="29" customWidth="1"/>
    <col min="270" max="270" width="42.140625" style="29" customWidth="1"/>
    <col min="271" max="271" width="16.28515625" style="29" customWidth="1"/>
    <col min="272" max="318" width="10.5703125" style="29" customWidth="1"/>
    <col min="319" max="510" width="12.42578125" style="29"/>
    <col min="511" max="511" width="16.140625" style="29" customWidth="1"/>
    <col min="512" max="512" width="15.85546875" style="29" customWidth="1"/>
    <col min="513" max="513" width="13.85546875" style="29" customWidth="1"/>
    <col min="514" max="514" width="32.28515625" style="29" customWidth="1"/>
    <col min="515" max="515" width="35.140625" style="29" customWidth="1"/>
    <col min="516" max="516" width="21.140625" style="29" customWidth="1"/>
    <col min="517" max="524" width="10.5703125" style="29" customWidth="1"/>
    <col min="525" max="525" width="20.28515625" style="29" customWidth="1"/>
    <col min="526" max="526" width="42.140625" style="29" customWidth="1"/>
    <col min="527" max="527" width="16.28515625" style="29" customWidth="1"/>
    <col min="528" max="574" width="10.5703125" style="29" customWidth="1"/>
    <col min="575" max="766" width="12.42578125" style="29"/>
    <col min="767" max="767" width="16.140625" style="29" customWidth="1"/>
    <col min="768" max="768" width="15.85546875" style="29" customWidth="1"/>
    <col min="769" max="769" width="13.85546875" style="29" customWidth="1"/>
    <col min="770" max="770" width="32.28515625" style="29" customWidth="1"/>
    <col min="771" max="771" width="35.140625" style="29" customWidth="1"/>
    <col min="772" max="772" width="21.140625" style="29" customWidth="1"/>
    <col min="773" max="780" width="10.5703125" style="29" customWidth="1"/>
    <col min="781" max="781" width="20.28515625" style="29" customWidth="1"/>
    <col min="782" max="782" width="42.140625" style="29" customWidth="1"/>
    <col min="783" max="783" width="16.28515625" style="29" customWidth="1"/>
    <col min="784" max="830" width="10.5703125" style="29" customWidth="1"/>
    <col min="831" max="1022" width="12.42578125" style="29"/>
    <col min="1023" max="1023" width="12.85546875" style="29" customWidth="1"/>
  </cols>
  <sheetData>
    <row r="1" spans="1:9" ht="25.5" customHeight="1" x14ac:dyDescent="0.3">
      <c r="A1" s="39" t="s">
        <v>443</v>
      </c>
      <c r="D1" s="82"/>
      <c r="F1" s="83"/>
    </row>
    <row r="2" spans="1:9" ht="25.5" customHeight="1" x14ac:dyDescent="0.3">
      <c r="A2" s="39"/>
      <c r="D2" s="82"/>
      <c r="F2" s="83"/>
    </row>
    <row r="3" spans="1:9" ht="56.25" customHeight="1" x14ac:dyDescent="0.3">
      <c r="A3" s="35" t="s">
        <v>244</v>
      </c>
      <c r="B3" s="5" t="s">
        <v>245</v>
      </c>
      <c r="C3" s="5" t="s">
        <v>246</v>
      </c>
      <c r="E3" s="83"/>
    </row>
    <row r="4" spans="1:9" ht="72" customHeight="1" x14ac:dyDescent="0.3">
      <c r="A4" s="155" t="s">
        <v>222</v>
      </c>
      <c r="B4" s="6" t="s">
        <v>247</v>
      </c>
      <c r="C4" s="6">
        <v>398</v>
      </c>
      <c r="E4" s="86"/>
      <c r="H4" s="87"/>
    </row>
    <row r="5" spans="1:9" ht="82.5" customHeight="1" x14ac:dyDescent="0.3">
      <c r="A5" s="155"/>
      <c r="B5" s="6" t="s">
        <v>248</v>
      </c>
      <c r="C5" s="6">
        <v>183</v>
      </c>
      <c r="D5" s="84"/>
      <c r="E5" s="85"/>
    </row>
    <row r="6" spans="1:9" ht="82.5" customHeight="1" x14ac:dyDescent="0.3">
      <c r="A6" s="155" t="s">
        <v>223</v>
      </c>
      <c r="B6" s="6" t="s">
        <v>247</v>
      </c>
      <c r="C6" s="6">
        <v>58</v>
      </c>
      <c r="D6" s="84"/>
      <c r="E6" s="85"/>
    </row>
    <row r="7" spans="1:9" ht="82.5" customHeight="1" x14ac:dyDescent="0.3">
      <c r="A7" s="155"/>
      <c r="B7" s="6" t="s">
        <v>248</v>
      </c>
      <c r="C7" s="6">
        <v>235</v>
      </c>
      <c r="D7" s="84"/>
      <c r="E7" s="85"/>
    </row>
    <row r="8" spans="1:9" ht="82.5" customHeight="1" x14ac:dyDescent="0.3">
      <c r="A8" s="155" t="s">
        <v>224</v>
      </c>
      <c r="B8" s="6" t="s">
        <v>247</v>
      </c>
      <c r="C8" s="6">
        <v>97</v>
      </c>
      <c r="D8" s="84"/>
      <c r="E8" s="85"/>
    </row>
    <row r="9" spans="1:9" ht="82.5" customHeight="1" x14ac:dyDescent="0.3">
      <c r="A9" s="155"/>
      <c r="B9" s="6" t="s">
        <v>248</v>
      </c>
      <c r="C9" s="6">
        <v>287</v>
      </c>
      <c r="D9" s="84"/>
      <c r="E9" s="85"/>
    </row>
    <row r="10" spans="1:9" ht="82.5" customHeight="1" x14ac:dyDescent="0.3">
      <c r="A10" s="155" t="s">
        <v>225</v>
      </c>
      <c r="B10" s="6" t="s">
        <v>247</v>
      </c>
      <c r="C10" s="6">
        <v>111</v>
      </c>
      <c r="D10" s="84"/>
      <c r="E10" s="85"/>
    </row>
    <row r="11" spans="1:9" ht="82.5" customHeight="1" x14ac:dyDescent="0.3">
      <c r="A11" s="155"/>
      <c r="B11" s="6" t="s">
        <v>248</v>
      </c>
      <c r="C11" s="6">
        <v>303</v>
      </c>
      <c r="D11" s="84"/>
      <c r="E11" s="85"/>
    </row>
    <row r="12" spans="1:9" ht="82.5" customHeight="1" x14ac:dyDescent="0.3">
      <c r="A12" s="155" t="s">
        <v>91</v>
      </c>
      <c r="B12" s="6" t="s">
        <v>444</v>
      </c>
      <c r="C12" s="6">
        <v>68</v>
      </c>
      <c r="D12" s="84"/>
      <c r="E12" s="85"/>
    </row>
    <row r="13" spans="1:9" ht="82.5" customHeight="1" x14ac:dyDescent="0.3">
      <c r="A13" s="155"/>
      <c r="B13" s="6" t="s">
        <v>242</v>
      </c>
      <c r="C13" s="6">
        <v>222</v>
      </c>
      <c r="D13" s="84"/>
      <c r="E13" s="85"/>
    </row>
    <row r="14" spans="1:9" ht="15.75" customHeight="1" x14ac:dyDescent="0.3">
      <c r="A14" s="88" t="s">
        <v>249</v>
      </c>
      <c r="B14" s="88"/>
      <c r="C14" s="88"/>
      <c r="D14" s="88"/>
      <c r="F14" s="86"/>
      <c r="I14" s="87"/>
    </row>
    <row r="15" spans="1:9" x14ac:dyDescent="0.3">
      <c r="F15" s="85"/>
    </row>
    <row r="16" spans="1:9" x14ac:dyDescent="0.3">
      <c r="F16" s="85" t="s">
        <v>250</v>
      </c>
    </row>
  </sheetData>
  <mergeCells count="5">
    <mergeCell ref="A12:A13"/>
    <mergeCell ref="A4:A5"/>
    <mergeCell ref="A6:A7"/>
    <mergeCell ref="A8:A9"/>
    <mergeCell ref="A10:A11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H12"/>
  <sheetViews>
    <sheetView showGridLines="0" zoomScale="120" zoomScaleNormal="120" workbookViewId="0">
      <selection activeCell="E17" sqref="E17"/>
    </sheetView>
  </sheetViews>
  <sheetFormatPr baseColWidth="10" defaultColWidth="11.7109375" defaultRowHeight="14.25" x14ac:dyDescent="0.3"/>
  <cols>
    <col min="1" max="1" width="63.140625" style="29" bestFit="1" customWidth="1"/>
    <col min="2" max="3" width="8.140625" style="29" customWidth="1"/>
    <col min="4" max="4" width="7.85546875" style="29" customWidth="1"/>
    <col min="5" max="5" width="7.28515625" style="29" customWidth="1"/>
    <col min="6" max="7" width="8.28515625" style="29" customWidth="1"/>
    <col min="8" max="8" width="7.7109375" style="29" customWidth="1"/>
    <col min="9" max="10" width="9" style="29" customWidth="1"/>
    <col min="11" max="1022" width="11.7109375" style="29"/>
  </cols>
  <sheetData>
    <row r="1" spans="1:6" x14ac:dyDescent="0.3">
      <c r="A1" s="30" t="s">
        <v>5</v>
      </c>
    </row>
    <row r="4" spans="1:6" ht="41.25" customHeight="1" x14ac:dyDescent="0.3">
      <c r="A4" s="5" t="s">
        <v>251</v>
      </c>
      <c r="B4" s="5">
        <v>2020</v>
      </c>
      <c r="C4" s="5">
        <v>2021</v>
      </c>
      <c r="D4" s="5">
        <v>2022</v>
      </c>
      <c r="E4" s="5">
        <v>2023</v>
      </c>
      <c r="F4" s="89">
        <v>2024</v>
      </c>
    </row>
    <row r="5" spans="1:6" ht="53.25" customHeight="1" x14ac:dyDescent="0.3">
      <c r="A5" s="74" t="s">
        <v>84</v>
      </c>
      <c r="B5" s="64">
        <v>6754</v>
      </c>
      <c r="C5" s="64">
        <v>9996</v>
      </c>
      <c r="D5" s="64">
        <v>11313</v>
      </c>
      <c r="E5" s="64">
        <v>13357</v>
      </c>
      <c r="F5" s="64">
        <v>12845</v>
      </c>
    </row>
    <row r="6" spans="1:6" x14ac:dyDescent="0.3">
      <c r="A6" s="74" t="s">
        <v>85</v>
      </c>
      <c r="B6" s="64">
        <v>1370</v>
      </c>
      <c r="C6" s="64">
        <v>1156</v>
      </c>
      <c r="D6" s="64">
        <v>2053</v>
      </c>
      <c r="E6" s="64">
        <v>1301</v>
      </c>
      <c r="F6" s="64">
        <v>1351</v>
      </c>
    </row>
    <row r="7" spans="1:6" ht="58.5" customHeight="1" x14ac:dyDescent="0.3">
      <c r="A7" s="74" t="s">
        <v>86</v>
      </c>
      <c r="B7" s="64">
        <v>2319</v>
      </c>
      <c r="C7" s="64">
        <v>1096</v>
      </c>
      <c r="D7" s="64">
        <v>338</v>
      </c>
      <c r="E7" s="64">
        <v>2047</v>
      </c>
      <c r="F7" s="64">
        <f>2913+185</f>
        <v>3098</v>
      </c>
    </row>
    <row r="8" spans="1:6" ht="54.75" customHeight="1" x14ac:dyDescent="0.3">
      <c r="A8" s="74" t="s">
        <v>252</v>
      </c>
      <c r="B8" s="64">
        <v>794</v>
      </c>
      <c r="C8" s="64">
        <v>1068</v>
      </c>
      <c r="D8" s="64">
        <v>736</v>
      </c>
      <c r="E8" s="64">
        <v>522</v>
      </c>
      <c r="F8" s="64">
        <v>1023</v>
      </c>
    </row>
    <row r="9" spans="1:6" x14ac:dyDescent="0.3">
      <c r="A9" s="29" t="s">
        <v>56</v>
      </c>
    </row>
    <row r="12" spans="1:6" x14ac:dyDescent="0.3">
      <c r="B12" s="90"/>
      <c r="C12" s="91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J144"/>
  <sheetViews>
    <sheetView topLeftCell="A37" zoomScale="120" zoomScaleNormal="120" workbookViewId="0">
      <selection activeCell="C59" sqref="C59"/>
    </sheetView>
  </sheetViews>
  <sheetFormatPr baseColWidth="10" defaultColWidth="11.7109375" defaultRowHeight="14.25" x14ac:dyDescent="0.3"/>
  <cols>
    <col min="1" max="1" width="49" style="29" customWidth="1"/>
    <col min="2" max="2" width="16.140625" style="29" customWidth="1"/>
    <col min="3" max="1020" width="11.7109375" style="29"/>
    <col min="1021" max="1024" width="12.85546875" style="29" customWidth="1"/>
  </cols>
  <sheetData>
    <row r="1" spans="1:8" x14ac:dyDescent="0.3">
      <c r="A1" s="39" t="s">
        <v>253</v>
      </c>
      <c r="B1" s="40"/>
      <c r="H1" s="40"/>
    </row>
    <row r="2" spans="1:8" x14ac:dyDescent="0.3">
      <c r="A2" s="40"/>
      <c r="F2" s="40"/>
      <c r="G2" s="40"/>
    </row>
    <row r="3" spans="1:8" x14ac:dyDescent="0.3">
      <c r="A3" s="7"/>
    </row>
    <row r="4" spans="1:8" ht="57" x14ac:dyDescent="0.3">
      <c r="A4" s="5" t="s">
        <v>254</v>
      </c>
      <c r="B4" s="5" t="s">
        <v>255</v>
      </c>
      <c r="C4" s="5">
        <v>2024</v>
      </c>
      <c r="D4" s="5" t="s">
        <v>256</v>
      </c>
    </row>
    <row r="5" spans="1:8" ht="15" customHeight="1" x14ac:dyDescent="0.3">
      <c r="A5" s="154" t="s">
        <v>257</v>
      </c>
      <c r="B5" s="6" t="s">
        <v>209</v>
      </c>
      <c r="C5" s="64">
        <f>7051+99</f>
        <v>7150</v>
      </c>
      <c r="D5" s="34">
        <f>C5/C7</f>
        <v>0.55668016194331982</v>
      </c>
    </row>
    <row r="6" spans="1:8" ht="21" customHeight="1" x14ac:dyDescent="0.3">
      <c r="A6" s="154"/>
      <c r="B6" s="6" t="s">
        <v>210</v>
      </c>
      <c r="C6" s="64">
        <f>5633+61</f>
        <v>5694</v>
      </c>
      <c r="D6" s="34">
        <f>C6/C7</f>
        <v>0.44331983805668018</v>
      </c>
    </row>
    <row r="7" spans="1:8" ht="21" customHeight="1" x14ac:dyDescent="0.3">
      <c r="A7" s="154"/>
      <c r="B7" s="75" t="s">
        <v>87</v>
      </c>
      <c r="C7" s="64">
        <f>+C5+C6</f>
        <v>12844</v>
      </c>
      <c r="D7" s="34">
        <f>C7/C7</f>
        <v>1</v>
      </c>
    </row>
    <row r="8" spans="1:8" ht="21" customHeight="1" x14ac:dyDescent="0.3">
      <c r="A8" s="154" t="s">
        <v>258</v>
      </c>
      <c r="B8" s="6" t="s">
        <v>209</v>
      </c>
      <c r="C8" s="64">
        <v>452</v>
      </c>
      <c r="D8" s="34">
        <f>C8/C10</f>
        <v>0.33456698741672836</v>
      </c>
    </row>
    <row r="9" spans="1:8" ht="21" customHeight="1" x14ac:dyDescent="0.3">
      <c r="A9" s="154"/>
      <c r="B9" s="6" t="s">
        <v>210</v>
      </c>
      <c r="C9" s="64">
        <v>899</v>
      </c>
      <c r="D9" s="34">
        <f>C9/C10</f>
        <v>0.6654330125832717</v>
      </c>
    </row>
    <row r="10" spans="1:8" x14ac:dyDescent="0.3">
      <c r="A10" s="154"/>
      <c r="B10" s="75" t="s">
        <v>87</v>
      </c>
      <c r="C10" s="64">
        <f>+C8+C9</f>
        <v>1351</v>
      </c>
      <c r="D10" s="34">
        <f>C10/C10</f>
        <v>1</v>
      </c>
    </row>
    <row r="11" spans="1:8" ht="15" customHeight="1" x14ac:dyDescent="0.3">
      <c r="A11" s="154" t="s">
        <v>259</v>
      </c>
      <c r="B11" s="6" t="s">
        <v>209</v>
      </c>
      <c r="C11" s="64">
        <f>1765+129</f>
        <v>1894</v>
      </c>
      <c r="D11" s="34">
        <f>C11/C13</f>
        <v>0.6115595737810785</v>
      </c>
    </row>
    <row r="12" spans="1:8" x14ac:dyDescent="0.3">
      <c r="A12" s="154"/>
      <c r="B12" s="6" t="s">
        <v>210</v>
      </c>
      <c r="C12" s="64">
        <f>1148+55</f>
        <v>1203</v>
      </c>
      <c r="D12" s="34">
        <f>C12/C13</f>
        <v>0.38844042621892155</v>
      </c>
    </row>
    <row r="13" spans="1:8" x14ac:dyDescent="0.3">
      <c r="A13" s="154"/>
      <c r="B13" s="75" t="s">
        <v>87</v>
      </c>
      <c r="C13" s="64">
        <f>+C11+C12</f>
        <v>3097</v>
      </c>
      <c r="D13" s="34">
        <f>C13/C13</f>
        <v>1</v>
      </c>
    </row>
    <row r="14" spans="1:8" ht="20.100000000000001" customHeight="1" x14ac:dyDescent="0.3">
      <c r="A14" s="154" t="s">
        <v>260</v>
      </c>
      <c r="B14" s="6" t="s">
        <v>209</v>
      </c>
      <c r="C14" s="64">
        <v>418</v>
      </c>
      <c r="D14" s="34">
        <f>C14/C16</f>
        <v>0.40860215053763443</v>
      </c>
    </row>
    <row r="15" spans="1:8" x14ac:dyDescent="0.3">
      <c r="A15" s="154"/>
      <c r="B15" s="6" t="s">
        <v>210</v>
      </c>
      <c r="C15" s="64">
        <v>605</v>
      </c>
      <c r="D15" s="34">
        <f>C15/C16</f>
        <v>0.59139784946236562</v>
      </c>
    </row>
    <row r="16" spans="1:8" x14ac:dyDescent="0.3">
      <c r="A16" s="154"/>
      <c r="B16" s="75" t="s">
        <v>87</v>
      </c>
      <c r="C16" s="64">
        <f>C15+C14</f>
        <v>1023</v>
      </c>
      <c r="D16" s="34">
        <f>C16/C16</f>
        <v>1</v>
      </c>
    </row>
    <row r="17" spans="1:7" ht="20.100000000000001" customHeight="1" x14ac:dyDescent="0.3">
      <c r="A17" s="158" t="s">
        <v>87</v>
      </c>
      <c r="B17" s="75" t="s">
        <v>209</v>
      </c>
      <c r="C17" s="81">
        <f>C5+C8+C11+C14</f>
        <v>9914</v>
      </c>
      <c r="D17" s="76">
        <f>C17/C19</f>
        <v>0.54130494130494133</v>
      </c>
    </row>
    <row r="18" spans="1:7" x14ac:dyDescent="0.3">
      <c r="A18" s="158"/>
      <c r="B18" s="75" t="s">
        <v>210</v>
      </c>
      <c r="C18" s="81">
        <f>C6+C9+C12+C15</f>
        <v>8401</v>
      </c>
      <c r="D18" s="76">
        <f>C18/C19</f>
        <v>0.45869505869505872</v>
      </c>
    </row>
    <row r="19" spans="1:7" x14ac:dyDescent="0.3">
      <c r="A19" s="158"/>
      <c r="B19" s="75" t="s">
        <v>87</v>
      </c>
      <c r="C19" s="81">
        <f>SUM(C17:C18)</f>
        <v>18315</v>
      </c>
      <c r="D19" s="76">
        <f>C19/C19</f>
        <v>1</v>
      </c>
    </row>
    <row r="20" spans="1:7" x14ac:dyDescent="0.3">
      <c r="A20" s="29" t="s">
        <v>56</v>
      </c>
    </row>
    <row r="22" spans="1:7" x14ac:dyDescent="0.3">
      <c r="F22" s="40"/>
      <c r="G22" s="40"/>
    </row>
    <row r="23" spans="1:7" x14ac:dyDescent="0.3">
      <c r="D23" s="92"/>
    </row>
    <row r="24" spans="1:7" x14ac:dyDescent="0.3">
      <c r="B24" s="93"/>
    </row>
    <row r="26" spans="1:7" x14ac:dyDescent="0.3">
      <c r="B26" s="49"/>
    </row>
    <row r="29" spans="1:7" x14ac:dyDescent="0.3">
      <c r="A29" s="40"/>
    </row>
    <row r="30" spans="1:7" x14ac:dyDescent="0.3">
      <c r="A30" s="40"/>
    </row>
    <row r="31" spans="1:7" ht="28.5" x14ac:dyDescent="0.3">
      <c r="A31" s="5" t="s">
        <v>261</v>
      </c>
      <c r="B31" s="5">
        <v>2023</v>
      </c>
    </row>
    <row r="32" spans="1:7" ht="28.5" x14ac:dyDescent="0.3">
      <c r="A32" s="74" t="s">
        <v>84</v>
      </c>
      <c r="B32" s="34">
        <f>C7/C19</f>
        <v>0.70128310128310123</v>
      </c>
      <c r="E32" s="93"/>
    </row>
    <row r="33" spans="1:11" x14ac:dyDescent="0.3">
      <c r="A33" s="74" t="s">
        <v>85</v>
      </c>
      <c r="B33" s="34">
        <f>C10/C19</f>
        <v>7.3764673764673772E-2</v>
      </c>
      <c r="D33" s="93" t="s">
        <v>262</v>
      </c>
    </row>
    <row r="34" spans="1:11" ht="28.5" x14ac:dyDescent="0.3">
      <c r="A34" s="74" t="s">
        <v>86</v>
      </c>
      <c r="B34" s="34">
        <f>C13/C19</f>
        <v>0.1690963690963691</v>
      </c>
    </row>
    <row r="35" spans="1:11" x14ac:dyDescent="0.3">
      <c r="A35" s="74" t="s">
        <v>252</v>
      </c>
      <c r="B35" s="34">
        <f>C16/C19</f>
        <v>5.5855855855855854E-2</v>
      </c>
    </row>
    <row r="36" spans="1:11" x14ac:dyDescent="0.3">
      <c r="A36" s="29" t="s">
        <v>56</v>
      </c>
    </row>
    <row r="42" spans="1:11" x14ac:dyDescent="0.3">
      <c r="A42" s="5">
        <v>2024</v>
      </c>
      <c r="F42" s="40"/>
      <c r="G42" s="40"/>
      <c r="H42" s="40"/>
      <c r="I42" s="40"/>
      <c r="J42" s="40"/>
    </row>
    <row r="43" spans="1:11" x14ac:dyDescent="0.3">
      <c r="A43" s="5" t="s">
        <v>263</v>
      </c>
      <c r="B43" s="5" t="s">
        <v>100</v>
      </c>
      <c r="C43" s="5" t="s">
        <v>101</v>
      </c>
      <c r="D43" s="5" t="s">
        <v>102</v>
      </c>
      <c r="E43" s="5" t="s">
        <v>103</v>
      </c>
      <c r="F43" s="5" t="s">
        <v>104</v>
      </c>
      <c r="G43" s="5" t="s">
        <v>105</v>
      </c>
      <c r="H43" s="5" t="s">
        <v>106</v>
      </c>
      <c r="I43" s="5" t="s">
        <v>107</v>
      </c>
      <c r="J43" s="5" t="s">
        <v>108</v>
      </c>
      <c r="K43" s="5" t="s">
        <v>87</v>
      </c>
    </row>
    <row r="44" spans="1:11" ht="15" customHeight="1" x14ac:dyDescent="0.3">
      <c r="A44" s="157" t="s">
        <v>264</v>
      </c>
      <c r="B44" s="34">
        <f t="shared" ref="B44:K44" si="0">B45/$K$45</f>
        <v>0.17441586027849892</v>
      </c>
      <c r="C44" s="34">
        <f t="shared" si="0"/>
        <v>0.11848005664385178</v>
      </c>
      <c r="D44" s="34">
        <f t="shared" si="0"/>
        <v>0.10697427425064904</v>
      </c>
      <c r="E44" s="34">
        <f t="shared" si="0"/>
        <v>0.1033160254897333</v>
      </c>
      <c r="F44" s="34">
        <f t="shared" si="0"/>
        <v>0.10408307764928015</v>
      </c>
      <c r="G44" s="34">
        <f t="shared" si="0"/>
        <v>0.1063842341279207</v>
      </c>
      <c r="H44" s="34">
        <f t="shared" si="0"/>
        <v>0.10785933443474156</v>
      </c>
      <c r="I44" s="34">
        <f t="shared" si="0"/>
        <v>9.7297616237904172E-2</v>
      </c>
      <c r="J44" s="34">
        <f t="shared" si="0"/>
        <v>8.1189520887420347E-2</v>
      </c>
      <c r="K44" s="34">
        <f t="shared" si="0"/>
        <v>1</v>
      </c>
    </row>
    <row r="45" spans="1:11" x14ac:dyDescent="0.3">
      <c r="A45" s="157"/>
      <c r="B45" s="64">
        <v>2956</v>
      </c>
      <c r="C45" s="64">
        <v>2008</v>
      </c>
      <c r="D45" s="64">
        <v>1813</v>
      </c>
      <c r="E45" s="64">
        <v>1751</v>
      </c>
      <c r="F45" s="64">
        <v>1764</v>
      </c>
      <c r="G45" s="64">
        <v>1803</v>
      </c>
      <c r="H45" s="64">
        <v>1828</v>
      </c>
      <c r="I45" s="64">
        <v>1649</v>
      </c>
      <c r="J45" s="64">
        <v>1376</v>
      </c>
      <c r="K45" s="64">
        <f>SUM(B45:J45)</f>
        <v>16948</v>
      </c>
    </row>
    <row r="46" spans="1:11" x14ac:dyDescent="0.3">
      <c r="A46" s="29" t="s">
        <v>265</v>
      </c>
    </row>
    <row r="50" spans="1:4" x14ac:dyDescent="0.3">
      <c r="A50" s="40"/>
    </row>
    <row r="51" spans="1:4" ht="15.6" customHeight="1" x14ac:dyDescent="0.3">
      <c r="A51" s="156" t="s">
        <v>266</v>
      </c>
      <c r="B51" s="156"/>
      <c r="C51" s="156"/>
      <c r="D51" s="156"/>
    </row>
    <row r="52" spans="1:4" ht="28.5" x14ac:dyDescent="0.3">
      <c r="A52" s="5" t="s">
        <v>229</v>
      </c>
      <c r="B52" s="5" t="s">
        <v>267</v>
      </c>
      <c r="C52" s="5" t="s">
        <v>268</v>
      </c>
      <c r="D52" s="5" t="s">
        <v>269</v>
      </c>
    </row>
    <row r="53" spans="1:4" x14ac:dyDescent="0.3">
      <c r="A53" s="94" t="s">
        <v>111</v>
      </c>
      <c r="B53" s="64">
        <v>6540</v>
      </c>
      <c r="C53" s="64">
        <v>7665</v>
      </c>
      <c r="D53" s="64">
        <f>SUM(B53:C53)</f>
        <v>14205</v>
      </c>
    </row>
    <row r="54" spans="1:4" x14ac:dyDescent="0.3">
      <c r="A54" s="94" t="s">
        <v>112</v>
      </c>
      <c r="B54" s="64">
        <v>425</v>
      </c>
      <c r="C54" s="64">
        <v>820</v>
      </c>
      <c r="D54" s="64">
        <f>SUM(B54:C54)</f>
        <v>1245</v>
      </c>
    </row>
    <row r="55" spans="1:4" ht="29.25" customHeight="1" x14ac:dyDescent="0.3">
      <c r="A55" s="94" t="s">
        <v>113</v>
      </c>
      <c r="B55" s="64">
        <v>694</v>
      </c>
      <c r="C55" s="64">
        <v>647</v>
      </c>
      <c r="D55" s="64">
        <f>SUM(B55:C55)</f>
        <v>1341</v>
      </c>
    </row>
    <row r="56" spans="1:4" x14ac:dyDescent="0.3">
      <c r="A56" s="94" t="s">
        <v>114</v>
      </c>
      <c r="B56" s="64">
        <v>21</v>
      </c>
      <c r="C56" s="64">
        <v>136</v>
      </c>
      <c r="D56" s="64">
        <f>SUM(B56:C56)</f>
        <v>157</v>
      </c>
    </row>
    <row r="57" spans="1:4" x14ac:dyDescent="0.3">
      <c r="A57" s="95" t="s">
        <v>87</v>
      </c>
      <c r="B57" s="81">
        <f>SUM(B53:B56)</f>
        <v>7680</v>
      </c>
      <c r="C57" s="81">
        <f>SUM(C53:C56)</f>
        <v>9268</v>
      </c>
      <c r="D57" s="81">
        <f>SUM(D53:D56)</f>
        <v>16948</v>
      </c>
    </row>
    <row r="58" spans="1:4" x14ac:dyDescent="0.3">
      <c r="A58" s="29" t="s">
        <v>265</v>
      </c>
    </row>
    <row r="59" spans="1:4" ht="21.75" customHeight="1" x14ac:dyDescent="0.3"/>
    <row r="62" spans="1:4" x14ac:dyDescent="0.3">
      <c r="A62" s="96"/>
    </row>
    <row r="63" spans="1:4" x14ac:dyDescent="0.3">
      <c r="A63" s="40"/>
    </row>
    <row r="65" spans="1:14" x14ac:dyDescent="0.3">
      <c r="B65" s="93"/>
      <c r="C65" s="93"/>
      <c r="N65" s="97"/>
    </row>
    <row r="66" spans="1:14" ht="18" customHeight="1" x14ac:dyDescent="0.3">
      <c r="A66" s="40"/>
      <c r="N66" s="97"/>
    </row>
    <row r="67" spans="1:14" ht="18" customHeight="1" x14ac:dyDescent="0.3">
      <c r="A67" s="40"/>
      <c r="N67" s="97"/>
    </row>
    <row r="68" spans="1:14" ht="23.65" customHeight="1" x14ac:dyDescent="0.3">
      <c r="A68" s="5" t="s">
        <v>270</v>
      </c>
      <c r="B68" s="5" t="s">
        <v>271</v>
      </c>
      <c r="C68" s="5" t="s">
        <v>208</v>
      </c>
      <c r="N68" s="97"/>
    </row>
    <row r="69" spans="1:14" ht="18" customHeight="1" x14ac:dyDescent="0.3">
      <c r="A69" s="94" t="s">
        <v>131</v>
      </c>
      <c r="B69" s="81">
        <v>8</v>
      </c>
      <c r="C69" s="34">
        <f t="shared" ref="C69:C91" si="1">B69/$B$91</f>
        <v>6.3071586250394197E-4</v>
      </c>
      <c r="N69" s="97"/>
    </row>
    <row r="70" spans="1:14" ht="18" customHeight="1" x14ac:dyDescent="0.3">
      <c r="A70" s="94" t="s">
        <v>135</v>
      </c>
      <c r="B70" s="81">
        <v>13</v>
      </c>
      <c r="C70" s="34">
        <f t="shared" si="1"/>
        <v>1.0249132765689057E-3</v>
      </c>
      <c r="N70" s="97"/>
    </row>
    <row r="71" spans="1:14" ht="18" customHeight="1" x14ac:dyDescent="0.3">
      <c r="A71" s="94" t="s">
        <v>147</v>
      </c>
      <c r="B71" s="81">
        <v>15</v>
      </c>
      <c r="C71" s="34">
        <f t="shared" si="1"/>
        <v>1.1825922421948912E-3</v>
      </c>
      <c r="N71" s="97"/>
    </row>
    <row r="72" spans="1:14" ht="18" customHeight="1" x14ac:dyDescent="0.3">
      <c r="A72" s="94" t="s">
        <v>133</v>
      </c>
      <c r="B72" s="81">
        <v>103</v>
      </c>
      <c r="C72" s="34">
        <f t="shared" si="1"/>
        <v>8.1204667297382523E-3</v>
      </c>
      <c r="N72" s="97"/>
    </row>
    <row r="73" spans="1:14" ht="18" customHeight="1" x14ac:dyDescent="0.3">
      <c r="A73" s="94" t="s">
        <v>161</v>
      </c>
      <c r="B73" s="81">
        <v>112</v>
      </c>
      <c r="C73" s="34">
        <f t="shared" si="1"/>
        <v>8.8300220750551876E-3</v>
      </c>
      <c r="N73" s="97"/>
    </row>
    <row r="74" spans="1:14" ht="18" customHeight="1" x14ac:dyDescent="0.3">
      <c r="A74" s="94" t="s">
        <v>153</v>
      </c>
      <c r="B74" s="81">
        <v>117</v>
      </c>
      <c r="C74" s="34">
        <f t="shared" si="1"/>
        <v>9.2242194891201511E-3</v>
      </c>
      <c r="N74" s="97"/>
    </row>
    <row r="75" spans="1:14" ht="18" customHeight="1" x14ac:dyDescent="0.3">
      <c r="A75" s="94" t="s">
        <v>151</v>
      </c>
      <c r="B75" s="81">
        <v>124</v>
      </c>
      <c r="C75" s="34">
        <f t="shared" si="1"/>
        <v>9.7760958688111015E-3</v>
      </c>
      <c r="N75" s="97"/>
    </row>
    <row r="76" spans="1:14" ht="18" customHeight="1" x14ac:dyDescent="0.3">
      <c r="A76" s="94" t="s">
        <v>157</v>
      </c>
      <c r="B76" s="81">
        <v>156</v>
      </c>
      <c r="C76" s="34">
        <f t="shared" si="1"/>
        <v>1.2298959318826869E-2</v>
      </c>
      <c r="N76" s="97"/>
    </row>
    <row r="77" spans="1:14" ht="18" customHeight="1" x14ac:dyDescent="0.3">
      <c r="A77" s="94" t="s">
        <v>129</v>
      </c>
      <c r="B77" s="81">
        <v>225</v>
      </c>
      <c r="C77" s="34">
        <f t="shared" si="1"/>
        <v>1.7738883632923367E-2</v>
      </c>
      <c r="N77" s="97"/>
    </row>
    <row r="78" spans="1:14" ht="18" customHeight="1" x14ac:dyDescent="0.3">
      <c r="A78" s="94" t="s">
        <v>123</v>
      </c>
      <c r="B78" s="81">
        <v>342</v>
      </c>
      <c r="C78" s="34">
        <f t="shared" si="1"/>
        <v>2.696310312204352E-2</v>
      </c>
      <c r="N78" s="97"/>
    </row>
    <row r="79" spans="1:14" ht="18" customHeight="1" x14ac:dyDescent="0.3">
      <c r="A79" s="94" t="s">
        <v>125</v>
      </c>
      <c r="B79" s="81">
        <v>346</v>
      </c>
      <c r="C79" s="34">
        <f t="shared" si="1"/>
        <v>2.727846105329549E-2</v>
      </c>
      <c r="N79" s="97"/>
    </row>
    <row r="80" spans="1:14" ht="18" customHeight="1" x14ac:dyDescent="0.3">
      <c r="A80" s="94" t="s">
        <v>127</v>
      </c>
      <c r="B80" s="81">
        <v>359</v>
      </c>
      <c r="C80" s="34">
        <f t="shared" si="1"/>
        <v>2.8303374329864395E-2</v>
      </c>
      <c r="N80" s="97"/>
    </row>
    <row r="81" spans="1:11" ht="18" customHeight="1" x14ac:dyDescent="0.3">
      <c r="A81" s="94" t="s">
        <v>145</v>
      </c>
      <c r="B81" s="81">
        <v>375</v>
      </c>
      <c r="C81" s="34">
        <f t="shared" si="1"/>
        <v>2.9564806054872279E-2</v>
      </c>
    </row>
    <row r="82" spans="1:11" ht="18" customHeight="1" x14ac:dyDescent="0.3">
      <c r="A82" s="94" t="s">
        <v>155</v>
      </c>
      <c r="B82" s="81">
        <v>391</v>
      </c>
      <c r="C82" s="34">
        <f t="shared" si="1"/>
        <v>3.0826237779880163E-2</v>
      </c>
    </row>
    <row r="83" spans="1:11" ht="18" customHeight="1" x14ac:dyDescent="0.3">
      <c r="A83" s="94" t="s">
        <v>272</v>
      </c>
      <c r="B83" s="81">
        <v>400</v>
      </c>
      <c r="C83" s="34">
        <f t="shared" si="1"/>
        <v>3.1535793125197102E-2</v>
      </c>
    </row>
    <row r="84" spans="1:11" ht="18" customHeight="1" x14ac:dyDescent="0.3">
      <c r="A84" s="94" t="s">
        <v>159</v>
      </c>
      <c r="B84" s="81">
        <v>447</v>
      </c>
      <c r="C84" s="34">
        <f t="shared" si="1"/>
        <v>3.5241248817407755E-2</v>
      </c>
    </row>
    <row r="85" spans="1:11" ht="18" customHeight="1" x14ac:dyDescent="0.3">
      <c r="A85" s="94" t="s">
        <v>119</v>
      </c>
      <c r="B85" s="81">
        <v>609</v>
      </c>
      <c r="C85" s="34">
        <f t="shared" si="1"/>
        <v>4.8013245033112585E-2</v>
      </c>
    </row>
    <row r="86" spans="1:11" ht="15.6" customHeight="1" x14ac:dyDescent="0.3">
      <c r="A86" s="94" t="s">
        <v>163</v>
      </c>
      <c r="B86" s="81">
        <v>810</v>
      </c>
      <c r="C86" s="34">
        <f t="shared" si="1"/>
        <v>6.3859981078524128E-2</v>
      </c>
    </row>
    <row r="87" spans="1:11" ht="15.6" customHeight="1" x14ac:dyDescent="0.3">
      <c r="A87" s="94" t="s">
        <v>143</v>
      </c>
      <c r="B87" s="81">
        <v>856</v>
      </c>
      <c r="C87" s="34">
        <f t="shared" si="1"/>
        <v>6.7486597287921793E-2</v>
      </c>
    </row>
    <row r="88" spans="1:11" ht="15.6" customHeight="1" x14ac:dyDescent="0.3">
      <c r="A88" s="94" t="s">
        <v>180</v>
      </c>
      <c r="B88" s="81">
        <v>1931</v>
      </c>
      <c r="C88" s="34">
        <f t="shared" si="1"/>
        <v>0.15223904131188901</v>
      </c>
    </row>
    <row r="89" spans="1:11" ht="15.6" customHeight="1" x14ac:dyDescent="0.3">
      <c r="A89" s="94" t="s">
        <v>137</v>
      </c>
      <c r="B89" s="81">
        <v>2454</v>
      </c>
      <c r="C89" s="34">
        <f t="shared" si="1"/>
        <v>0.1934720908230842</v>
      </c>
    </row>
    <row r="90" spans="1:11" x14ac:dyDescent="0.3">
      <c r="A90" s="94" t="s">
        <v>273</v>
      </c>
      <c r="B90" s="81">
        <v>2491</v>
      </c>
      <c r="C90" s="34">
        <f t="shared" si="1"/>
        <v>0.19638915168716492</v>
      </c>
      <c r="K90" s="40"/>
    </row>
    <row r="91" spans="1:11" x14ac:dyDescent="0.3">
      <c r="A91" s="95" t="s">
        <v>87</v>
      </c>
      <c r="B91" s="81">
        <f>SUM(B69:B90)</f>
        <v>12684</v>
      </c>
      <c r="C91" s="76">
        <f t="shared" si="1"/>
        <v>1</v>
      </c>
    </row>
    <row r="92" spans="1:11" x14ac:dyDescent="0.3">
      <c r="A92" s="98"/>
      <c r="B92" s="99"/>
      <c r="C92" s="100"/>
    </row>
    <row r="93" spans="1:11" x14ac:dyDescent="0.3">
      <c r="A93" s="101"/>
      <c r="B93" s="102"/>
      <c r="C93" s="103"/>
    </row>
    <row r="94" spans="1:11" ht="19.5" customHeight="1" x14ac:dyDescent="0.3">
      <c r="A94" s="5" t="s">
        <v>274</v>
      </c>
      <c r="B94" s="5" t="s">
        <v>271</v>
      </c>
      <c r="C94" s="5" t="s">
        <v>208</v>
      </c>
    </row>
    <row r="95" spans="1:11" x14ac:dyDescent="0.3">
      <c r="A95" s="94" t="s">
        <v>133</v>
      </c>
      <c r="B95" s="6">
        <v>30</v>
      </c>
      <c r="C95" s="34">
        <f t="shared" ref="C95:C104" si="2">B95/$B$105</f>
        <v>2.220577350111029E-2</v>
      </c>
    </row>
    <row r="96" spans="1:11" ht="17.25" customHeight="1" x14ac:dyDescent="0.3">
      <c r="A96" s="94" t="s">
        <v>272</v>
      </c>
      <c r="B96" s="6">
        <v>40</v>
      </c>
      <c r="C96" s="34">
        <f t="shared" si="2"/>
        <v>2.9607698001480384E-2</v>
      </c>
    </row>
    <row r="97" spans="1:3" x14ac:dyDescent="0.3">
      <c r="A97" s="94" t="s">
        <v>145</v>
      </c>
      <c r="B97" s="6">
        <v>66</v>
      </c>
      <c r="C97" s="34">
        <f t="shared" si="2"/>
        <v>4.8852701702442637E-2</v>
      </c>
    </row>
    <row r="98" spans="1:3" x14ac:dyDescent="0.3">
      <c r="A98" s="94" t="s">
        <v>273</v>
      </c>
      <c r="B98" s="6">
        <v>72</v>
      </c>
      <c r="C98" s="34">
        <f t="shared" si="2"/>
        <v>5.3293856402664694E-2</v>
      </c>
    </row>
    <row r="99" spans="1:3" x14ac:dyDescent="0.3">
      <c r="A99" s="94" t="s">
        <v>131</v>
      </c>
      <c r="B99" s="6">
        <v>112</v>
      </c>
      <c r="C99" s="34">
        <f t="shared" si="2"/>
        <v>8.2901554404145081E-2</v>
      </c>
    </row>
    <row r="100" spans="1:3" x14ac:dyDescent="0.3">
      <c r="A100" s="94" t="s">
        <v>163</v>
      </c>
      <c r="B100" s="6">
        <v>114</v>
      </c>
      <c r="C100" s="34">
        <f t="shared" si="2"/>
        <v>8.4381939304219097E-2</v>
      </c>
    </row>
    <row r="101" spans="1:3" x14ac:dyDescent="0.3">
      <c r="A101" s="94" t="s">
        <v>125</v>
      </c>
      <c r="B101" s="6">
        <v>157</v>
      </c>
      <c r="C101" s="34">
        <f t="shared" si="2"/>
        <v>0.11621021465581051</v>
      </c>
    </row>
    <row r="102" spans="1:3" x14ac:dyDescent="0.3">
      <c r="A102" s="94" t="s">
        <v>137</v>
      </c>
      <c r="B102" s="6">
        <v>170</v>
      </c>
      <c r="C102" s="34">
        <f t="shared" si="2"/>
        <v>0.12583271650629163</v>
      </c>
    </row>
    <row r="103" spans="1:3" x14ac:dyDescent="0.3">
      <c r="A103" s="94" t="s">
        <v>141</v>
      </c>
      <c r="B103" s="6">
        <v>201</v>
      </c>
      <c r="C103" s="34">
        <f t="shared" si="2"/>
        <v>0.14877868245743894</v>
      </c>
    </row>
    <row r="104" spans="1:3" x14ac:dyDescent="0.3">
      <c r="A104" s="94" t="s">
        <v>127</v>
      </c>
      <c r="B104" s="6">
        <v>389</v>
      </c>
      <c r="C104" s="34">
        <f t="shared" si="2"/>
        <v>0.28793486306439675</v>
      </c>
    </row>
    <row r="105" spans="1:3" x14ac:dyDescent="0.3">
      <c r="A105" s="95" t="s">
        <v>87</v>
      </c>
      <c r="B105" s="81">
        <f>SUM(B95:B104)</f>
        <v>1351</v>
      </c>
      <c r="C105" s="79">
        <f>SUM(C95:C104)</f>
        <v>1</v>
      </c>
    </row>
    <row r="107" spans="1:3" ht="19.5" customHeight="1" x14ac:dyDescent="0.3"/>
    <row r="108" spans="1:3" x14ac:dyDescent="0.3">
      <c r="A108" s="40"/>
    </row>
    <row r="109" spans="1:3" x14ac:dyDescent="0.3">
      <c r="A109" s="5" t="s">
        <v>275</v>
      </c>
      <c r="B109" s="5" t="s">
        <v>271</v>
      </c>
      <c r="C109" s="5" t="s">
        <v>208</v>
      </c>
    </row>
    <row r="110" spans="1:3" x14ac:dyDescent="0.3">
      <c r="A110" s="94" t="s">
        <v>125</v>
      </c>
      <c r="B110" s="6">
        <v>21</v>
      </c>
      <c r="C110" s="34">
        <f t="shared" ref="C110:C124" si="3">B110/$B$125</f>
        <v>7.2090628218331619E-3</v>
      </c>
    </row>
    <row r="111" spans="1:3" x14ac:dyDescent="0.3">
      <c r="A111" s="94" t="s">
        <v>161</v>
      </c>
      <c r="B111" s="6">
        <v>21</v>
      </c>
      <c r="C111" s="34">
        <f t="shared" si="3"/>
        <v>7.2090628218331619E-3</v>
      </c>
    </row>
    <row r="112" spans="1:3" ht="17.25" customHeight="1" x14ac:dyDescent="0.3">
      <c r="A112" s="94" t="s">
        <v>153</v>
      </c>
      <c r="B112" s="6">
        <v>33</v>
      </c>
      <c r="C112" s="34">
        <f t="shared" si="3"/>
        <v>1.132852729145211E-2</v>
      </c>
    </row>
    <row r="113" spans="1:11" x14ac:dyDescent="0.3">
      <c r="A113" s="94" t="s">
        <v>119</v>
      </c>
      <c r="B113" s="6">
        <v>57</v>
      </c>
      <c r="C113" s="34">
        <f t="shared" si="3"/>
        <v>1.9567456230690009E-2</v>
      </c>
    </row>
    <row r="114" spans="1:11" ht="20.25" customHeight="1" x14ac:dyDescent="0.3">
      <c r="A114" s="94" t="s">
        <v>145</v>
      </c>
      <c r="B114" s="6">
        <v>61</v>
      </c>
      <c r="C114" s="34">
        <f t="shared" si="3"/>
        <v>2.0940611053896326E-2</v>
      </c>
    </row>
    <row r="115" spans="1:11" x14ac:dyDescent="0.3">
      <c r="A115" s="94" t="s">
        <v>129</v>
      </c>
      <c r="B115" s="6">
        <v>70</v>
      </c>
      <c r="C115" s="34">
        <f t="shared" si="3"/>
        <v>2.4030209406110538E-2</v>
      </c>
    </row>
    <row r="116" spans="1:11" x14ac:dyDescent="0.3">
      <c r="A116" s="94" t="s">
        <v>155</v>
      </c>
      <c r="B116" s="6">
        <v>92</v>
      </c>
      <c r="C116" s="34">
        <f t="shared" si="3"/>
        <v>3.1582560933745278E-2</v>
      </c>
    </row>
    <row r="117" spans="1:11" x14ac:dyDescent="0.3">
      <c r="A117" s="94" t="s">
        <v>151</v>
      </c>
      <c r="B117" s="6">
        <v>107</v>
      </c>
      <c r="C117" s="34">
        <f t="shared" si="3"/>
        <v>3.6731891520768965E-2</v>
      </c>
      <c r="K117" s="40"/>
    </row>
    <row r="118" spans="1:11" x14ac:dyDescent="0.3">
      <c r="A118" s="94" t="s">
        <v>159</v>
      </c>
      <c r="B118" s="6">
        <v>147</v>
      </c>
      <c r="C118" s="34">
        <f t="shared" si="3"/>
        <v>5.0463439752832129E-2</v>
      </c>
      <c r="K118" s="40"/>
    </row>
    <row r="119" spans="1:11" x14ac:dyDescent="0.3">
      <c r="A119" s="94" t="s">
        <v>272</v>
      </c>
      <c r="B119" s="6">
        <v>148</v>
      </c>
      <c r="C119" s="34">
        <f t="shared" si="3"/>
        <v>5.080672845863371E-2</v>
      </c>
    </row>
    <row r="120" spans="1:11" x14ac:dyDescent="0.3">
      <c r="A120" s="94" t="s">
        <v>143</v>
      </c>
      <c r="B120" s="6">
        <v>180</v>
      </c>
      <c r="C120" s="34">
        <f t="shared" si="3"/>
        <v>6.1791967044284246E-2</v>
      </c>
    </row>
    <row r="121" spans="1:11" x14ac:dyDescent="0.3">
      <c r="A121" s="94" t="s">
        <v>127</v>
      </c>
      <c r="B121" s="6">
        <v>195</v>
      </c>
      <c r="C121" s="34">
        <f t="shared" si="3"/>
        <v>6.6941297631307933E-2</v>
      </c>
    </row>
    <row r="122" spans="1:11" x14ac:dyDescent="0.3">
      <c r="A122" s="94" t="s">
        <v>141</v>
      </c>
      <c r="B122" s="6">
        <v>403</v>
      </c>
      <c r="C122" s="34">
        <f t="shared" si="3"/>
        <v>0.13834534843803639</v>
      </c>
    </row>
    <row r="123" spans="1:11" x14ac:dyDescent="0.3">
      <c r="A123" s="94" t="s">
        <v>276</v>
      </c>
      <c r="B123" s="6">
        <v>562</v>
      </c>
      <c r="C123" s="34">
        <f t="shared" si="3"/>
        <v>0.19292825266048746</v>
      </c>
    </row>
    <row r="124" spans="1:11" x14ac:dyDescent="0.3">
      <c r="A124" s="94" t="s">
        <v>149</v>
      </c>
      <c r="B124" s="6">
        <v>816</v>
      </c>
      <c r="C124" s="34">
        <f t="shared" si="3"/>
        <v>0.28012358393408859</v>
      </c>
    </row>
    <row r="125" spans="1:11" x14ac:dyDescent="0.3">
      <c r="A125" s="95" t="s">
        <v>87</v>
      </c>
      <c r="B125" s="81">
        <f>SUM(B110:B124)</f>
        <v>2913</v>
      </c>
      <c r="C125" s="79">
        <f>SUM(C110:C124)</f>
        <v>1</v>
      </c>
    </row>
    <row r="126" spans="1:11" x14ac:dyDescent="0.3">
      <c r="A126" s="104"/>
    </row>
    <row r="127" spans="1:11" x14ac:dyDescent="0.3">
      <c r="A127" s="104"/>
      <c r="B127" s="102"/>
    </row>
    <row r="128" spans="1:11" x14ac:dyDescent="0.3">
      <c r="A128" s="104"/>
      <c r="B128" s="105"/>
    </row>
    <row r="131" spans="1:11" x14ac:dyDescent="0.3">
      <c r="A131" s="40"/>
    </row>
    <row r="132" spans="1:11" x14ac:dyDescent="0.3">
      <c r="A132" s="5" t="s">
        <v>277</v>
      </c>
      <c r="B132" s="5" t="s">
        <v>271</v>
      </c>
      <c r="C132" s="5" t="s">
        <v>208</v>
      </c>
    </row>
    <row r="133" spans="1:11" x14ac:dyDescent="0.3">
      <c r="A133" s="94" t="s">
        <v>149</v>
      </c>
      <c r="B133" s="6">
        <v>7</v>
      </c>
      <c r="C133" s="34">
        <f t="shared" ref="C133:C138" si="4">B133/$B$139</f>
        <v>6.8426197458455523E-3</v>
      </c>
    </row>
    <row r="134" spans="1:11" x14ac:dyDescent="0.3">
      <c r="A134" s="94" t="s">
        <v>137</v>
      </c>
      <c r="B134" s="6">
        <v>16</v>
      </c>
      <c r="C134" s="34">
        <f t="shared" si="4"/>
        <v>1.5640273704789834E-2</v>
      </c>
    </row>
    <row r="135" spans="1:11" x14ac:dyDescent="0.3">
      <c r="A135" s="94" t="s">
        <v>157</v>
      </c>
      <c r="B135" s="6">
        <v>39</v>
      </c>
      <c r="C135" s="34">
        <f t="shared" si="4"/>
        <v>3.8123167155425221E-2</v>
      </c>
    </row>
    <row r="136" spans="1:11" x14ac:dyDescent="0.3">
      <c r="A136" s="94" t="s">
        <v>141</v>
      </c>
      <c r="B136" s="6">
        <v>69</v>
      </c>
      <c r="C136" s="34">
        <f t="shared" si="4"/>
        <v>6.7448680351906154E-2</v>
      </c>
    </row>
    <row r="137" spans="1:11" x14ac:dyDescent="0.3">
      <c r="A137" s="94" t="s">
        <v>163</v>
      </c>
      <c r="B137" s="6">
        <v>360</v>
      </c>
      <c r="C137" s="34">
        <f t="shared" si="4"/>
        <v>0.35190615835777128</v>
      </c>
    </row>
    <row r="138" spans="1:11" x14ac:dyDescent="0.3">
      <c r="A138" s="94" t="s">
        <v>119</v>
      </c>
      <c r="B138" s="6">
        <v>532</v>
      </c>
      <c r="C138" s="34">
        <f t="shared" si="4"/>
        <v>0.52003910068426196</v>
      </c>
    </row>
    <row r="139" spans="1:11" x14ac:dyDescent="0.3">
      <c r="A139" s="95" t="s">
        <v>87</v>
      </c>
      <c r="B139" s="75">
        <f>SUM(B133:B138)</f>
        <v>1023</v>
      </c>
      <c r="C139" s="76">
        <f>SUM(C133:C138)</f>
        <v>1</v>
      </c>
    </row>
    <row r="144" spans="1:11" x14ac:dyDescent="0.3">
      <c r="K144" s="40"/>
    </row>
  </sheetData>
  <mergeCells count="7">
    <mergeCell ref="A44:A45"/>
    <mergeCell ref="A51:D51"/>
    <mergeCell ref="A5:A7"/>
    <mergeCell ref="A8:A10"/>
    <mergeCell ref="A11:A13"/>
    <mergeCell ref="A14:A16"/>
    <mergeCell ref="A17:A19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J9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26.42578125" style="29" customWidth="1"/>
    <col min="2" max="2" width="24.28515625" style="29" customWidth="1"/>
    <col min="3" max="3" width="24.140625" style="29" customWidth="1"/>
    <col min="4" max="4" width="22.5703125" style="29" customWidth="1"/>
    <col min="5" max="1024" width="11.7109375" style="29"/>
  </cols>
  <sheetData>
    <row r="1" spans="1:4" x14ac:dyDescent="0.3">
      <c r="A1" s="39" t="s">
        <v>300</v>
      </c>
    </row>
    <row r="3" spans="1:4" ht="28.5" x14ac:dyDescent="0.3">
      <c r="A3" s="5" t="s">
        <v>301</v>
      </c>
      <c r="B3" s="5" t="s">
        <v>302</v>
      </c>
      <c r="C3" s="5" t="s">
        <v>303</v>
      </c>
      <c r="D3" s="5" t="s">
        <v>304</v>
      </c>
    </row>
    <row r="4" spans="1:4" ht="28.5" x14ac:dyDescent="0.3">
      <c r="A4" s="94" t="s">
        <v>305</v>
      </c>
      <c r="B4" s="64">
        <v>126490</v>
      </c>
      <c r="C4" s="6">
        <v>1204</v>
      </c>
      <c r="D4" s="52">
        <f>B4/C4</f>
        <v>105.05813953488372</v>
      </c>
    </row>
    <row r="5" spans="1:4" ht="28.5" x14ac:dyDescent="0.3">
      <c r="A5" s="94" t="s">
        <v>306</v>
      </c>
      <c r="B5" s="64">
        <v>11995</v>
      </c>
      <c r="C5" s="6">
        <v>118</v>
      </c>
      <c r="D5" s="52">
        <f>B5/C5</f>
        <v>101.65254237288136</v>
      </c>
    </row>
    <row r="6" spans="1:4" ht="42.75" x14ac:dyDescent="0.3">
      <c r="A6" s="94" t="s">
        <v>307</v>
      </c>
      <c r="B6" s="64">
        <v>18071</v>
      </c>
      <c r="C6" s="6">
        <v>212</v>
      </c>
      <c r="D6" s="52">
        <f>B6/C6</f>
        <v>85.240566037735846</v>
      </c>
    </row>
    <row r="7" spans="1:4" x14ac:dyDescent="0.3">
      <c r="A7" s="5" t="s">
        <v>87</v>
      </c>
      <c r="B7" s="66">
        <f>SUM(B4:B6)</f>
        <v>156556</v>
      </c>
      <c r="C7" s="5">
        <f>SUM(C4:C6)</f>
        <v>1534</v>
      </c>
      <c r="D7" s="106">
        <f>B7/C7</f>
        <v>102.05736636245111</v>
      </c>
    </row>
    <row r="8" spans="1:4" x14ac:dyDescent="0.3">
      <c r="A8" s="29" t="s">
        <v>56</v>
      </c>
      <c r="C8" s="107"/>
    </row>
    <row r="9" spans="1:4" x14ac:dyDescent="0.3">
      <c r="A9" s="29" t="s">
        <v>308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showGridLines="0" zoomScale="120" zoomScaleNormal="120" workbookViewId="0"/>
  </sheetViews>
  <sheetFormatPr baseColWidth="10" defaultColWidth="12.85546875" defaultRowHeight="12" x14ac:dyDescent="0.2"/>
  <cols>
    <col min="1" max="1" width="11.7109375" customWidth="1"/>
    <col min="2" max="2" width="28" customWidth="1"/>
    <col min="3" max="3" width="60.28515625" customWidth="1"/>
    <col min="4" max="64" width="11.7109375" customWidth="1"/>
  </cols>
  <sheetData>
    <row r="1" spans="1:3" ht="12.75" x14ac:dyDescent="0.2">
      <c r="A1" s="12" t="s">
        <v>1</v>
      </c>
    </row>
    <row r="3" spans="1:3" x14ac:dyDescent="0.2">
      <c r="A3" s="13" t="s">
        <v>14</v>
      </c>
      <c r="B3" s="14"/>
      <c r="C3" s="13" t="s">
        <v>15</v>
      </c>
    </row>
    <row r="4" spans="1:3" ht="26.85" customHeight="1" x14ac:dyDescent="0.2">
      <c r="A4" s="151" t="s">
        <v>16</v>
      </c>
      <c r="B4" s="15" t="s">
        <v>17</v>
      </c>
      <c r="C4" s="16" t="s">
        <v>18</v>
      </c>
    </row>
    <row r="5" spans="1:3" ht="38.25" x14ac:dyDescent="0.2">
      <c r="A5" s="151"/>
      <c r="B5" s="15" t="s">
        <v>19</v>
      </c>
      <c r="C5" s="16" t="s">
        <v>20</v>
      </c>
    </row>
    <row r="6" spans="1:3" ht="38.25" x14ac:dyDescent="0.2">
      <c r="A6" s="151"/>
      <c r="B6" s="15" t="s">
        <v>21</v>
      </c>
      <c r="C6" s="16" t="s">
        <v>22</v>
      </c>
    </row>
    <row r="7" spans="1:3" ht="51" x14ac:dyDescent="0.2">
      <c r="A7" s="151"/>
      <c r="B7" s="15" t="s">
        <v>23</v>
      </c>
      <c r="C7" s="16" t="s">
        <v>24</v>
      </c>
    </row>
    <row r="8" spans="1:3" ht="46.35" customHeight="1" x14ac:dyDescent="0.2">
      <c r="A8" s="151" t="s">
        <v>25</v>
      </c>
      <c r="B8" s="15" t="s">
        <v>26</v>
      </c>
      <c r="C8" s="16" t="s">
        <v>27</v>
      </c>
    </row>
    <row r="9" spans="1:3" ht="38.25" x14ac:dyDescent="0.2">
      <c r="A9" s="151"/>
      <c r="B9" s="15" t="s">
        <v>28</v>
      </c>
      <c r="C9" s="16" t="s">
        <v>29</v>
      </c>
    </row>
    <row r="10" spans="1:3" ht="36.6" customHeight="1" x14ac:dyDescent="0.2">
      <c r="A10" s="151" t="s">
        <v>30</v>
      </c>
      <c r="B10" s="15" t="s">
        <v>454</v>
      </c>
      <c r="C10" s="16" t="s">
        <v>31</v>
      </c>
    </row>
    <row r="11" spans="1:3" ht="25.5" x14ac:dyDescent="0.2">
      <c r="A11" s="151"/>
      <c r="B11" s="17" t="s">
        <v>453</v>
      </c>
      <c r="C11" s="16" t="s">
        <v>32</v>
      </c>
    </row>
    <row r="12" spans="1:3" ht="38.25" x14ac:dyDescent="0.2">
      <c r="A12" s="151"/>
      <c r="B12" s="15" t="s">
        <v>33</v>
      </c>
      <c r="C12" s="16" t="s">
        <v>34</v>
      </c>
    </row>
    <row r="13" spans="1:3" ht="38.25" x14ac:dyDescent="0.2">
      <c r="A13" s="151"/>
      <c r="B13" s="15" t="s">
        <v>35</v>
      </c>
      <c r="C13" s="16" t="s">
        <v>36</v>
      </c>
    </row>
    <row r="14" spans="1:3" ht="38.25" x14ac:dyDescent="0.2">
      <c r="A14" s="151"/>
      <c r="B14" s="15" t="s">
        <v>37</v>
      </c>
      <c r="C14" s="16" t="s">
        <v>38</v>
      </c>
    </row>
    <row r="15" spans="1:3" ht="26.85" customHeight="1" x14ac:dyDescent="0.2">
      <c r="A15" s="151" t="s">
        <v>39</v>
      </c>
      <c r="B15" s="15" t="s">
        <v>40</v>
      </c>
      <c r="C15" s="16" t="s">
        <v>41</v>
      </c>
    </row>
    <row r="16" spans="1:3" ht="38.25" x14ac:dyDescent="0.2">
      <c r="A16" s="151"/>
      <c r="B16" s="18" t="s">
        <v>42</v>
      </c>
      <c r="C16" s="16" t="s">
        <v>43</v>
      </c>
    </row>
    <row r="17" spans="1:3" ht="38.25" x14ac:dyDescent="0.2">
      <c r="A17" s="151"/>
      <c r="B17" s="15" t="s">
        <v>44</v>
      </c>
      <c r="C17" s="16" t="s">
        <v>45</v>
      </c>
    </row>
    <row r="18" spans="1:3" ht="38.25" x14ac:dyDescent="0.2">
      <c r="A18" s="151"/>
      <c r="B18" s="15" t="s">
        <v>46</v>
      </c>
      <c r="C18" s="16" t="s">
        <v>47</v>
      </c>
    </row>
    <row r="19" spans="1:3" ht="51" x14ac:dyDescent="0.2">
      <c r="A19" s="151"/>
      <c r="B19" s="15" t="s">
        <v>48</v>
      </c>
      <c r="C19" s="16" t="s">
        <v>49</v>
      </c>
    </row>
    <row r="20" spans="1:3" ht="38.25" x14ac:dyDescent="0.2">
      <c r="A20" s="151"/>
      <c r="B20" s="15" t="s">
        <v>50</v>
      </c>
      <c r="C20" s="16" t="s">
        <v>51</v>
      </c>
    </row>
    <row r="21" spans="1:3" ht="36.6" customHeight="1" x14ac:dyDescent="0.2">
      <c r="A21" s="151" t="s">
        <v>52</v>
      </c>
      <c r="B21" s="18" t="s">
        <v>53</v>
      </c>
      <c r="C21" s="16" t="s">
        <v>54</v>
      </c>
    </row>
    <row r="22" spans="1:3" ht="38.25" x14ac:dyDescent="0.2">
      <c r="A22" s="151"/>
      <c r="B22" s="15" t="s">
        <v>55</v>
      </c>
      <c r="C22" s="16" t="s">
        <v>452</v>
      </c>
    </row>
    <row r="24" spans="1:3" ht="12.75" x14ac:dyDescent="0.2">
      <c r="A24" s="19" t="s">
        <v>56</v>
      </c>
    </row>
  </sheetData>
  <mergeCells count="5">
    <mergeCell ref="A4:A7"/>
    <mergeCell ref="A8:A9"/>
    <mergeCell ref="A10:A14"/>
    <mergeCell ref="A15:A20"/>
    <mergeCell ref="A21:A22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I10"/>
  <sheetViews>
    <sheetView showGridLines="0" zoomScale="120" zoomScaleNormal="120" workbookViewId="0"/>
  </sheetViews>
  <sheetFormatPr baseColWidth="10" defaultColWidth="12.85546875" defaultRowHeight="14.25" x14ac:dyDescent="0.3"/>
  <cols>
    <col min="1" max="1" width="52.7109375" style="29" customWidth="1"/>
    <col min="2" max="5" width="10.42578125" style="29" customWidth="1"/>
    <col min="6" max="6" width="10.140625" style="29" customWidth="1"/>
    <col min="7" max="7" width="10" style="29" customWidth="1"/>
    <col min="8" max="8" width="10.5703125" style="29" customWidth="1"/>
    <col min="9" max="10" width="9.85546875" style="29" customWidth="1"/>
    <col min="11" max="11" width="10" style="29" customWidth="1"/>
    <col min="12" max="1023" width="12.85546875" style="29"/>
  </cols>
  <sheetData>
    <row r="1" spans="1:6" ht="20.45" customHeight="1" x14ac:dyDescent="0.3">
      <c r="A1" s="39" t="s">
        <v>6</v>
      </c>
    </row>
    <row r="2" spans="1:6" ht="20.45" customHeight="1" x14ac:dyDescent="0.3">
      <c r="A2" s="108"/>
    </row>
    <row r="3" spans="1:6" ht="20.45" customHeight="1" x14ac:dyDescent="0.3">
      <c r="A3" s="5" t="s">
        <v>309</v>
      </c>
      <c r="B3" s="5" t="s">
        <v>222</v>
      </c>
      <c r="C3" s="5" t="s">
        <v>223</v>
      </c>
      <c r="D3" s="5" t="s">
        <v>224</v>
      </c>
      <c r="E3" s="5" t="s">
        <v>225</v>
      </c>
      <c r="F3" s="5" t="s">
        <v>91</v>
      </c>
    </row>
    <row r="4" spans="1:6" ht="20.45" customHeight="1" x14ac:dyDescent="0.3">
      <c r="A4" s="94" t="s">
        <v>305</v>
      </c>
      <c r="B4" s="64">
        <v>110.602716468591</v>
      </c>
      <c r="C4" s="64">
        <v>102.006134969325</v>
      </c>
      <c r="D4" s="64">
        <v>105.63948919449901</v>
      </c>
      <c r="E4" s="64">
        <v>100.194205168363</v>
      </c>
      <c r="F4" s="64">
        <v>105.05813953488401</v>
      </c>
    </row>
    <row r="5" spans="1:6" ht="20.45" customHeight="1" x14ac:dyDescent="0.3">
      <c r="A5" s="94" t="s">
        <v>306</v>
      </c>
      <c r="B5" s="64">
        <v>147.241379310345</v>
      </c>
      <c r="C5" s="64">
        <v>111.79347826087</v>
      </c>
      <c r="D5" s="64">
        <v>89.723529411764702</v>
      </c>
      <c r="E5" s="64">
        <v>93.064516129032299</v>
      </c>
      <c r="F5" s="64">
        <v>101.652542372881</v>
      </c>
    </row>
    <row r="6" spans="1:6" ht="20.45" customHeight="1" x14ac:dyDescent="0.3">
      <c r="A6" s="94" t="s">
        <v>307</v>
      </c>
      <c r="B6" s="64">
        <v>125.546875</v>
      </c>
      <c r="C6" s="64">
        <v>138.933333333333</v>
      </c>
      <c r="D6" s="64">
        <v>47.962962962962997</v>
      </c>
      <c r="E6" s="64">
        <v>87.953947368421098</v>
      </c>
      <c r="F6" s="64">
        <v>85.240566037735803</v>
      </c>
    </row>
    <row r="7" spans="1:6" ht="20.45" customHeight="1" x14ac:dyDescent="0.3">
      <c r="A7" s="94" t="s">
        <v>310</v>
      </c>
      <c r="B7" s="64" t="s">
        <v>311</v>
      </c>
      <c r="C7" s="64">
        <v>97.06</v>
      </c>
      <c r="D7" s="64">
        <v>93.58</v>
      </c>
      <c r="E7" s="64">
        <v>93</v>
      </c>
      <c r="F7" s="64">
        <v>104</v>
      </c>
    </row>
    <row r="8" spans="1:6" ht="20.45" customHeight="1" x14ac:dyDescent="0.3">
      <c r="A8" s="29" t="s">
        <v>56</v>
      </c>
    </row>
    <row r="9" spans="1:6" ht="20.45" customHeight="1" x14ac:dyDescent="0.3">
      <c r="A9" s="29" t="s">
        <v>308</v>
      </c>
    </row>
    <row r="10" spans="1:6" ht="20.45" customHeight="1" x14ac:dyDescent="0.3">
      <c r="A10" s="109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J54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35.7109375" style="29" customWidth="1"/>
    <col min="2" max="2" width="31.85546875" style="29" customWidth="1"/>
    <col min="3" max="3" width="17" style="29" customWidth="1"/>
    <col min="4" max="4" width="13.42578125" style="29" customWidth="1"/>
    <col min="5" max="18" width="11.85546875" style="29"/>
    <col min="19" max="19" width="44.7109375" style="29" customWidth="1"/>
    <col min="20" max="1024" width="11.85546875" style="29"/>
  </cols>
  <sheetData>
    <row r="1" spans="1:20" x14ac:dyDescent="0.3">
      <c r="A1" s="39" t="s">
        <v>312</v>
      </c>
    </row>
    <row r="2" spans="1:20" x14ac:dyDescent="0.3">
      <c r="S2" s="40"/>
      <c r="T2" s="40"/>
    </row>
    <row r="3" spans="1:20" s="29" customFormat="1" ht="18.95" customHeight="1" x14ac:dyDescent="0.3">
      <c r="A3" s="156" t="s">
        <v>313</v>
      </c>
      <c r="B3" s="156"/>
      <c r="F3" s="40"/>
      <c r="I3" s="40"/>
      <c r="S3" s="101"/>
      <c r="T3" s="69"/>
    </row>
    <row r="4" spans="1:20" ht="33.950000000000003" customHeight="1" x14ac:dyDescent="0.3">
      <c r="A4" s="5" t="s">
        <v>314</v>
      </c>
      <c r="B4" s="5" t="s">
        <v>315</v>
      </c>
      <c r="R4" s="101"/>
      <c r="S4" s="69"/>
    </row>
    <row r="5" spans="1:20" ht="19.7" customHeight="1" x14ac:dyDescent="0.3">
      <c r="A5" s="111" t="s">
        <v>123</v>
      </c>
      <c r="B5" s="64">
        <v>94</v>
      </c>
      <c r="R5" s="101"/>
      <c r="S5" s="69"/>
    </row>
    <row r="6" spans="1:20" ht="19.7" customHeight="1" x14ac:dyDescent="0.3">
      <c r="A6" s="111" t="s">
        <v>149</v>
      </c>
      <c r="B6" s="64">
        <v>109</v>
      </c>
      <c r="R6" s="101"/>
      <c r="S6" s="69"/>
    </row>
    <row r="7" spans="1:20" ht="19.7" customHeight="1" x14ac:dyDescent="0.3">
      <c r="A7" s="111" t="s">
        <v>145</v>
      </c>
      <c r="B7" s="64">
        <v>91</v>
      </c>
      <c r="R7" s="101"/>
      <c r="S7" s="69"/>
    </row>
    <row r="8" spans="1:20" ht="19.7" customHeight="1" x14ac:dyDescent="0.3">
      <c r="A8" s="111" t="s">
        <v>147</v>
      </c>
      <c r="B8" s="64">
        <v>40</v>
      </c>
      <c r="R8" s="101"/>
      <c r="S8" s="69"/>
    </row>
    <row r="9" spans="1:20" ht="19.7" customHeight="1" x14ac:dyDescent="0.3">
      <c r="A9" s="111" t="s">
        <v>155</v>
      </c>
      <c r="B9" s="64">
        <v>73</v>
      </c>
      <c r="R9" s="101"/>
      <c r="S9" s="69"/>
    </row>
    <row r="10" spans="1:20" ht="19.7" customHeight="1" x14ac:dyDescent="0.3">
      <c r="A10" s="111" t="s">
        <v>316</v>
      </c>
      <c r="B10" s="64">
        <v>104</v>
      </c>
      <c r="R10" s="101"/>
      <c r="S10" s="69"/>
    </row>
    <row r="11" spans="1:20" ht="19.7" customHeight="1" x14ac:dyDescent="0.3">
      <c r="A11" s="111" t="s">
        <v>125</v>
      </c>
      <c r="B11" s="64">
        <v>141</v>
      </c>
      <c r="R11" s="101"/>
      <c r="S11" s="69"/>
    </row>
    <row r="12" spans="1:20" x14ac:dyDescent="0.3">
      <c r="A12" s="111" t="s">
        <v>157</v>
      </c>
      <c r="B12" s="64">
        <v>123</v>
      </c>
      <c r="R12" s="101"/>
      <c r="S12" s="69"/>
    </row>
    <row r="13" spans="1:20" x14ac:dyDescent="0.3">
      <c r="A13" s="111" t="s">
        <v>131</v>
      </c>
      <c r="B13" s="64">
        <v>400</v>
      </c>
      <c r="R13" s="101"/>
      <c r="S13" s="69"/>
    </row>
    <row r="14" spans="1:20" ht="19.7" customHeight="1" x14ac:dyDescent="0.3">
      <c r="A14" s="111" t="s">
        <v>139</v>
      </c>
      <c r="B14" s="64">
        <v>39</v>
      </c>
      <c r="R14" s="101"/>
      <c r="S14" s="69"/>
    </row>
    <row r="15" spans="1:20" ht="19.7" customHeight="1" x14ac:dyDescent="0.3">
      <c r="A15" s="111" t="s">
        <v>141</v>
      </c>
      <c r="B15" s="64">
        <v>100</v>
      </c>
      <c r="R15" s="101"/>
      <c r="S15" s="69"/>
    </row>
    <row r="16" spans="1:20" ht="19.7" customHeight="1" x14ac:dyDescent="0.3">
      <c r="A16" s="111" t="s">
        <v>153</v>
      </c>
      <c r="B16" s="64">
        <v>104</v>
      </c>
      <c r="R16" s="101"/>
      <c r="S16" s="69"/>
    </row>
    <row r="17" spans="1:19" ht="19.7" customHeight="1" x14ac:dyDescent="0.3">
      <c r="A17" s="111" t="s">
        <v>163</v>
      </c>
      <c r="B17" s="64">
        <v>89</v>
      </c>
      <c r="R17" s="101"/>
      <c r="S17" s="69"/>
    </row>
    <row r="18" spans="1:19" ht="19.7" customHeight="1" x14ac:dyDescent="0.3">
      <c r="A18" s="111" t="s">
        <v>161</v>
      </c>
      <c r="B18" s="64">
        <v>84</v>
      </c>
      <c r="R18" s="101"/>
      <c r="S18" s="69"/>
    </row>
    <row r="19" spans="1:19" x14ac:dyDescent="0.3">
      <c r="A19" s="111" t="s">
        <v>135</v>
      </c>
      <c r="B19" s="64">
        <v>300</v>
      </c>
      <c r="R19" s="101"/>
      <c r="S19" s="69"/>
    </row>
    <row r="20" spans="1:19" ht="19.7" customHeight="1" x14ac:dyDescent="0.3">
      <c r="A20" s="111" t="s">
        <v>143</v>
      </c>
      <c r="B20" s="64">
        <v>109</v>
      </c>
      <c r="R20" s="101"/>
      <c r="S20" s="69"/>
    </row>
    <row r="21" spans="1:19" ht="19.7" customHeight="1" x14ac:dyDescent="0.3">
      <c r="A21" s="111" t="s">
        <v>133</v>
      </c>
      <c r="B21" s="64">
        <v>172</v>
      </c>
      <c r="R21" s="101"/>
      <c r="S21" s="69"/>
    </row>
    <row r="22" spans="1:19" ht="19.7" customHeight="1" x14ac:dyDescent="0.3">
      <c r="A22" s="111" t="s">
        <v>129</v>
      </c>
      <c r="B22" s="64">
        <v>67</v>
      </c>
      <c r="R22" s="101"/>
      <c r="S22" s="69"/>
    </row>
    <row r="23" spans="1:19" ht="19.7" customHeight="1" x14ac:dyDescent="0.3">
      <c r="A23" s="111" t="s">
        <v>151</v>
      </c>
      <c r="B23" s="64">
        <v>102</v>
      </c>
      <c r="R23" s="101"/>
    </row>
    <row r="24" spans="1:19" ht="19.7" customHeight="1" x14ac:dyDescent="0.3">
      <c r="A24" s="111" t="s">
        <v>119</v>
      </c>
      <c r="B24" s="64">
        <v>118</v>
      </c>
      <c r="R24" s="112"/>
      <c r="S24" s="40"/>
    </row>
    <row r="25" spans="1:19" ht="28.5" x14ac:dyDescent="0.3">
      <c r="A25" s="111" t="s">
        <v>317</v>
      </c>
      <c r="B25" s="64">
        <v>116</v>
      </c>
      <c r="R25" s="112"/>
      <c r="S25" s="40"/>
    </row>
    <row r="26" spans="1:19" ht="28.5" x14ac:dyDescent="0.3">
      <c r="A26" s="111" t="s">
        <v>318</v>
      </c>
      <c r="B26" s="64">
        <v>114</v>
      </c>
    </row>
    <row r="27" spans="1:19" x14ac:dyDescent="0.3">
      <c r="A27" s="5" t="s">
        <v>269</v>
      </c>
      <c r="B27" s="106">
        <v>105</v>
      </c>
    </row>
    <row r="28" spans="1:19" ht="21.75" customHeight="1" x14ac:dyDescent="0.3">
      <c r="A28" s="29" t="s">
        <v>56</v>
      </c>
    </row>
    <row r="30" spans="1:19" x14ac:dyDescent="0.3">
      <c r="A30" s="5">
        <v>2024</v>
      </c>
      <c r="B30" s="5" t="s">
        <v>319</v>
      </c>
      <c r="C30" s="5" t="s">
        <v>320</v>
      </c>
    </row>
    <row r="31" spans="1:19" x14ac:dyDescent="0.3">
      <c r="A31" s="111" t="s">
        <v>149</v>
      </c>
      <c r="B31" s="64">
        <v>75</v>
      </c>
      <c r="C31" s="64">
        <v>108</v>
      </c>
    </row>
    <row r="32" spans="1:19" x14ac:dyDescent="0.3">
      <c r="A32" s="111" t="s">
        <v>145</v>
      </c>
      <c r="B32" s="64">
        <v>25</v>
      </c>
      <c r="C32" s="64">
        <v>83</v>
      </c>
    </row>
    <row r="33" spans="1:3" x14ac:dyDescent="0.3">
      <c r="A33" s="111" t="s">
        <v>147</v>
      </c>
      <c r="B33" s="64"/>
      <c r="C33" s="64"/>
    </row>
    <row r="34" spans="1:3" x14ac:dyDescent="0.3">
      <c r="A34" s="111" t="s">
        <v>155</v>
      </c>
      <c r="B34" s="64">
        <v>37</v>
      </c>
      <c r="C34" s="64"/>
    </row>
    <row r="35" spans="1:3" x14ac:dyDescent="0.3">
      <c r="A35" s="111" t="s">
        <v>316</v>
      </c>
      <c r="B35" s="64">
        <v>46</v>
      </c>
      <c r="C35" s="64"/>
    </row>
    <row r="36" spans="1:3" x14ac:dyDescent="0.3">
      <c r="A36" s="111" t="s">
        <v>125</v>
      </c>
      <c r="B36" s="64">
        <v>133</v>
      </c>
      <c r="C36" s="64">
        <v>118</v>
      </c>
    </row>
    <row r="37" spans="1:3" x14ac:dyDescent="0.3">
      <c r="A37" s="111" t="s">
        <v>157</v>
      </c>
      <c r="B37" s="64"/>
      <c r="C37" s="64"/>
    </row>
    <row r="38" spans="1:3" x14ac:dyDescent="0.3">
      <c r="A38" s="111" t="s">
        <v>131</v>
      </c>
      <c r="B38" s="64"/>
      <c r="C38" s="64">
        <v>147</v>
      </c>
    </row>
    <row r="39" spans="1:3" x14ac:dyDescent="0.3">
      <c r="A39" s="111" t="s">
        <v>139</v>
      </c>
      <c r="B39" s="64">
        <v>21</v>
      </c>
      <c r="C39" s="64">
        <v>325</v>
      </c>
    </row>
    <row r="40" spans="1:3" x14ac:dyDescent="0.3">
      <c r="A40" s="111" t="s">
        <v>141</v>
      </c>
      <c r="B40" s="64">
        <v>52</v>
      </c>
      <c r="C40" s="64">
        <v>103</v>
      </c>
    </row>
    <row r="41" spans="1:3" x14ac:dyDescent="0.3">
      <c r="A41" s="111" t="s">
        <v>163</v>
      </c>
      <c r="B41" s="64"/>
      <c r="C41" s="64">
        <v>77</v>
      </c>
    </row>
    <row r="42" spans="1:3" x14ac:dyDescent="0.3">
      <c r="A42" s="111" t="s">
        <v>153</v>
      </c>
      <c r="B42" s="64">
        <v>125</v>
      </c>
      <c r="C42" s="64"/>
    </row>
    <row r="43" spans="1:3" x14ac:dyDescent="0.3">
      <c r="A43" s="111" t="s">
        <v>161</v>
      </c>
      <c r="B43" s="64">
        <v>50</v>
      </c>
      <c r="C43" s="64"/>
    </row>
    <row r="44" spans="1:3" x14ac:dyDescent="0.3">
      <c r="A44" s="111" t="s">
        <v>143</v>
      </c>
      <c r="B44" s="64">
        <v>104</v>
      </c>
      <c r="C44" s="64"/>
    </row>
    <row r="45" spans="1:3" x14ac:dyDescent="0.3">
      <c r="A45" s="111" t="s">
        <v>133</v>
      </c>
      <c r="B45" s="64"/>
      <c r="C45" s="64">
        <v>160</v>
      </c>
    </row>
    <row r="46" spans="1:3" x14ac:dyDescent="0.3">
      <c r="A46" s="111" t="s">
        <v>179</v>
      </c>
      <c r="B46" s="64"/>
      <c r="C46" s="64"/>
    </row>
    <row r="47" spans="1:3" x14ac:dyDescent="0.3">
      <c r="A47" s="111" t="s">
        <v>129</v>
      </c>
      <c r="B47" s="64">
        <v>29</v>
      </c>
      <c r="C47" s="64"/>
    </row>
    <row r="48" spans="1:3" x14ac:dyDescent="0.3">
      <c r="A48" s="111" t="s">
        <v>151</v>
      </c>
      <c r="B48" s="64">
        <v>94</v>
      </c>
      <c r="C48" s="64">
        <v>100</v>
      </c>
    </row>
    <row r="49" spans="1:3" x14ac:dyDescent="0.3">
      <c r="A49" s="111" t="s">
        <v>119</v>
      </c>
      <c r="B49" s="64">
        <v>125</v>
      </c>
      <c r="C49" s="64"/>
    </row>
    <row r="50" spans="1:3" ht="24.4" customHeight="1" x14ac:dyDescent="0.3">
      <c r="A50" s="111" t="s">
        <v>317</v>
      </c>
      <c r="B50" s="64">
        <v>142</v>
      </c>
      <c r="C50" s="64">
        <v>47</v>
      </c>
    </row>
    <row r="51" spans="1:3" ht="28.5" x14ac:dyDescent="0.3">
      <c r="A51" s="111" t="s">
        <v>318</v>
      </c>
      <c r="B51" s="64">
        <v>107</v>
      </c>
      <c r="C51" s="64">
        <v>98</v>
      </c>
    </row>
    <row r="52" spans="1:3" x14ac:dyDescent="0.3">
      <c r="A52" s="5" t="s">
        <v>269</v>
      </c>
      <c r="B52" s="5">
        <v>85</v>
      </c>
      <c r="C52" s="5">
        <v>102</v>
      </c>
    </row>
    <row r="53" spans="1:3" x14ac:dyDescent="0.3">
      <c r="A53" s="29" t="s">
        <v>56</v>
      </c>
    </row>
    <row r="54" spans="1:3" x14ac:dyDescent="0.3">
      <c r="A54" s="29" t="s">
        <v>308</v>
      </c>
    </row>
  </sheetData>
  <mergeCells count="1">
    <mergeCell ref="A3:B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J10"/>
  <sheetViews>
    <sheetView showGridLines="0" zoomScale="120" zoomScaleNormal="120" workbookViewId="0"/>
  </sheetViews>
  <sheetFormatPr baseColWidth="10" defaultColWidth="12.85546875" defaultRowHeight="14.25" x14ac:dyDescent="0.3"/>
  <cols>
    <col min="1" max="1" width="38.140625" style="29" customWidth="1"/>
    <col min="2" max="2" width="14.42578125" style="29" customWidth="1"/>
    <col min="3" max="3" width="12.85546875" style="29"/>
    <col min="4" max="4" width="15.7109375" style="29" customWidth="1"/>
    <col min="5" max="1024" width="12.85546875" style="29"/>
  </cols>
  <sheetData>
    <row r="1" spans="1:5" x14ac:dyDescent="0.3">
      <c r="A1" s="63" t="s">
        <v>445</v>
      </c>
    </row>
    <row r="2" spans="1:5" x14ac:dyDescent="0.3">
      <c r="A2" s="159"/>
      <c r="B2" s="160"/>
      <c r="C2" s="160"/>
      <c r="D2" s="160"/>
      <c r="E2" s="160"/>
    </row>
    <row r="3" spans="1:5" x14ac:dyDescent="0.3">
      <c r="A3" s="159"/>
      <c r="B3" s="160"/>
      <c r="C3" s="160"/>
      <c r="D3" s="160"/>
      <c r="E3" s="160"/>
    </row>
    <row r="4" spans="1:5" ht="42.75" x14ac:dyDescent="0.3">
      <c r="A4" s="5" t="s">
        <v>321</v>
      </c>
      <c r="B4" s="5" t="s">
        <v>322</v>
      </c>
      <c r="C4" s="5" t="s">
        <v>323</v>
      </c>
      <c r="D4" s="5" t="s">
        <v>324</v>
      </c>
      <c r="E4" s="113"/>
    </row>
    <row r="5" spans="1:5" ht="28.5" x14ac:dyDescent="0.3">
      <c r="A5" s="64" t="s">
        <v>325</v>
      </c>
      <c r="B5" s="64">
        <v>12684</v>
      </c>
      <c r="C5" s="64">
        <v>7387</v>
      </c>
      <c r="D5" s="114">
        <f>B5/C5</f>
        <v>1.7170705293082442</v>
      </c>
      <c r="E5" s="113"/>
    </row>
    <row r="6" spans="1:5" ht="28.5" x14ac:dyDescent="0.3">
      <c r="A6" s="64" t="s">
        <v>326</v>
      </c>
      <c r="B6" s="64">
        <v>1351</v>
      </c>
      <c r="C6" s="64">
        <v>575</v>
      </c>
      <c r="D6" s="114">
        <f>B6/C6</f>
        <v>2.3495652173913042</v>
      </c>
      <c r="E6" s="113"/>
    </row>
    <row r="7" spans="1:5" ht="28.5" x14ac:dyDescent="0.3">
      <c r="A7" s="64" t="s">
        <v>327</v>
      </c>
      <c r="B7" s="64">
        <v>2913</v>
      </c>
      <c r="C7" s="64">
        <v>2723</v>
      </c>
      <c r="D7" s="114">
        <f>B7/C7</f>
        <v>1.0697759823723834</v>
      </c>
      <c r="E7" s="113"/>
    </row>
    <row r="8" spans="1:5" x14ac:dyDescent="0.3">
      <c r="A8" s="115" t="s">
        <v>87</v>
      </c>
      <c r="B8" s="115">
        <f>SUM(B5:B7)</f>
        <v>16948</v>
      </c>
      <c r="C8" s="115">
        <f>SUM(C5:C7)</f>
        <v>10685</v>
      </c>
      <c r="D8" s="116">
        <f>B8/C8</f>
        <v>1.5861488067384184</v>
      </c>
    </row>
    <row r="9" spans="1:5" x14ac:dyDescent="0.3">
      <c r="A9" s="29" t="s">
        <v>56</v>
      </c>
    </row>
    <row r="10" spans="1:5" x14ac:dyDescent="0.3">
      <c r="A10" s="29" t="s">
        <v>308</v>
      </c>
    </row>
  </sheetData>
  <mergeCells count="5">
    <mergeCell ref="A2:A3"/>
    <mergeCell ref="B2:B3"/>
    <mergeCell ref="C2:C3"/>
    <mergeCell ref="D2:D3"/>
    <mergeCell ref="E2:E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I9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42.7109375" style="29" customWidth="1"/>
    <col min="2" max="1017" width="11.85546875" style="29"/>
    <col min="1018" max="1023" width="12.85546875" style="29" customWidth="1"/>
  </cols>
  <sheetData>
    <row r="1" spans="1:6" x14ac:dyDescent="0.3">
      <c r="A1" s="63" t="s">
        <v>328</v>
      </c>
    </row>
    <row r="2" spans="1:6" x14ac:dyDescent="0.3">
      <c r="B2" s="3"/>
    </row>
    <row r="3" spans="1:6" ht="42.75" customHeight="1" x14ac:dyDescent="0.3">
      <c r="A3" s="5" t="s">
        <v>329</v>
      </c>
      <c r="B3" s="5" t="s">
        <v>222</v>
      </c>
      <c r="C3" s="5" t="s">
        <v>223</v>
      </c>
      <c r="D3" s="5" t="s">
        <v>224</v>
      </c>
      <c r="E3" s="5" t="s">
        <v>225</v>
      </c>
      <c r="F3" s="5" t="s">
        <v>91</v>
      </c>
    </row>
    <row r="4" spans="1:6" ht="28.5" x14ac:dyDescent="0.3">
      <c r="A4" s="94" t="s">
        <v>84</v>
      </c>
      <c r="B4" s="114">
        <v>1.53</v>
      </c>
      <c r="C4" s="114">
        <v>1.73300970873786</v>
      </c>
      <c r="D4" s="114">
        <v>1.9512285927029001</v>
      </c>
      <c r="E4" s="114">
        <v>1.85025626818119</v>
      </c>
      <c r="F4" s="114">
        <v>1.71707052930824</v>
      </c>
    </row>
    <row r="5" spans="1:6" ht="28.5" x14ac:dyDescent="0.3">
      <c r="A5" s="94" t="s">
        <v>85</v>
      </c>
      <c r="B5" s="114">
        <v>1.79</v>
      </c>
      <c r="C5" s="114">
        <v>1.9862542955326501</v>
      </c>
      <c r="D5" s="114">
        <v>2.1976369495166499</v>
      </c>
      <c r="E5" s="114">
        <v>1.80193905817175</v>
      </c>
      <c r="F5" s="114">
        <v>2.3495652173913002</v>
      </c>
    </row>
    <row r="6" spans="1:6" ht="28.5" x14ac:dyDescent="0.3">
      <c r="A6" s="94" t="s">
        <v>86</v>
      </c>
      <c r="B6" s="114">
        <v>1.05</v>
      </c>
      <c r="C6" s="114">
        <v>1.1026156941649901</v>
      </c>
      <c r="D6" s="114">
        <v>1</v>
      </c>
      <c r="E6" s="114">
        <v>1.11492374727669</v>
      </c>
      <c r="F6" s="114">
        <v>1.06977598237238</v>
      </c>
    </row>
    <row r="7" spans="1:6" x14ac:dyDescent="0.3">
      <c r="A7" s="29" t="s">
        <v>56</v>
      </c>
    </row>
    <row r="8" spans="1:6" x14ac:dyDescent="0.3">
      <c r="A8" s="117"/>
    </row>
    <row r="9" spans="1:6" x14ac:dyDescent="0.3">
      <c r="A9" s="29" t="s">
        <v>330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J55"/>
  <sheetViews>
    <sheetView showGridLines="0" zoomScale="120" zoomScaleNormal="120" workbookViewId="0">
      <selection activeCell="H7" sqref="H7"/>
    </sheetView>
  </sheetViews>
  <sheetFormatPr baseColWidth="10" defaultColWidth="11.85546875" defaultRowHeight="14.25" x14ac:dyDescent="0.3"/>
  <cols>
    <col min="1" max="1" width="39" style="29" customWidth="1"/>
    <col min="2" max="2" width="19.7109375" style="29" customWidth="1"/>
    <col min="3" max="3" width="17.42578125" style="29" customWidth="1"/>
    <col min="4" max="4" width="14.28515625" style="29" customWidth="1"/>
    <col min="5" max="1024" width="11.85546875" style="29"/>
  </cols>
  <sheetData>
    <row r="1" spans="1:13" x14ac:dyDescent="0.3">
      <c r="A1" s="39" t="s">
        <v>331</v>
      </c>
      <c r="B1" s="40"/>
      <c r="M1" s="118"/>
    </row>
    <row r="2" spans="1:13" x14ac:dyDescent="0.3">
      <c r="A2" s="39"/>
      <c r="B2" s="40"/>
      <c r="M2" s="118"/>
    </row>
    <row r="3" spans="1:13" x14ac:dyDescent="0.3">
      <c r="A3" s="119"/>
      <c r="B3" s="120"/>
      <c r="C3" s="120"/>
      <c r="D3" s="120"/>
      <c r="E3" s="120"/>
      <c r="F3" s="119"/>
      <c r="G3" s="40"/>
    </row>
    <row r="4" spans="1:13" ht="57" x14ac:dyDescent="0.3">
      <c r="A4" s="5" t="s">
        <v>263</v>
      </c>
      <c r="B4" s="5" t="s">
        <v>332</v>
      </c>
      <c r="C4" s="5" t="s">
        <v>333</v>
      </c>
      <c r="D4" s="5" t="s">
        <v>334</v>
      </c>
      <c r="E4" s="5" t="s">
        <v>335</v>
      </c>
      <c r="F4" s="5" t="s">
        <v>336</v>
      </c>
      <c r="G4" s="5" t="s">
        <v>337</v>
      </c>
    </row>
    <row r="5" spans="1:13" ht="42.75" x14ac:dyDescent="0.3">
      <c r="A5" s="121" t="s">
        <v>338</v>
      </c>
      <c r="B5" s="114">
        <f>D5/E5</f>
        <v>1.732858196116982</v>
      </c>
      <c r="C5" s="114">
        <f>F5/G5</f>
        <v>1.6977094635322483</v>
      </c>
      <c r="D5" s="64">
        <v>7051</v>
      </c>
      <c r="E5" s="64">
        <v>4069</v>
      </c>
      <c r="F5" s="64">
        <v>5633</v>
      </c>
      <c r="G5" s="64">
        <v>3318</v>
      </c>
    </row>
    <row r="6" spans="1:13" ht="28.5" x14ac:dyDescent="0.3">
      <c r="A6" s="121" t="s">
        <v>339</v>
      </c>
      <c r="B6" s="114">
        <f>D6/E6</f>
        <v>2.5251396648044691</v>
      </c>
      <c r="C6" s="114">
        <f>F6/G6</f>
        <v>2.2702020202020203</v>
      </c>
      <c r="D6" s="64">
        <v>452</v>
      </c>
      <c r="E6" s="64">
        <v>179</v>
      </c>
      <c r="F6" s="64">
        <v>899</v>
      </c>
      <c r="G6" s="64">
        <v>396</v>
      </c>
    </row>
    <row r="7" spans="1:13" ht="42.75" x14ac:dyDescent="0.3">
      <c r="A7" s="121" t="s">
        <v>340</v>
      </c>
      <c r="B7" s="114">
        <f>D7/E7</f>
        <v>1.0795107033639144</v>
      </c>
      <c r="C7" s="114">
        <f>F7/G7</f>
        <v>1.0551470588235294</v>
      </c>
      <c r="D7" s="64">
        <v>1765</v>
      </c>
      <c r="E7" s="64">
        <v>1635</v>
      </c>
      <c r="F7" s="64">
        <v>1148</v>
      </c>
      <c r="G7" s="64">
        <v>1088</v>
      </c>
    </row>
    <row r="8" spans="1:13" ht="21" customHeight="1" x14ac:dyDescent="0.3">
      <c r="A8" s="29" t="s">
        <v>56</v>
      </c>
      <c r="B8" s="2"/>
      <c r="C8" s="2"/>
    </row>
    <row r="9" spans="1:13" ht="21" customHeight="1" x14ac:dyDescent="0.3">
      <c r="A9" s="29" t="s">
        <v>330</v>
      </c>
      <c r="B9" s="2"/>
      <c r="C9" s="2"/>
      <c r="D9" s="122"/>
    </row>
    <row r="10" spans="1:13" ht="21" customHeight="1" x14ac:dyDescent="0.3">
      <c r="A10" s="161"/>
      <c r="B10" s="2"/>
      <c r="C10" s="123"/>
      <c r="D10" s="122"/>
    </row>
    <row r="11" spans="1:13" x14ac:dyDescent="0.3">
      <c r="A11" s="161"/>
      <c r="B11" s="2"/>
      <c r="C11" s="2"/>
      <c r="D11" s="122"/>
    </row>
    <row r="30" spans="1:4" x14ac:dyDescent="0.3">
      <c r="A30" s="29" t="s">
        <v>341</v>
      </c>
    </row>
    <row r="32" spans="1:4" ht="42.75" x14ac:dyDescent="0.3">
      <c r="A32" s="5" t="s">
        <v>280</v>
      </c>
      <c r="B32" s="5" t="s">
        <v>71</v>
      </c>
      <c r="C32" s="5" t="s">
        <v>279</v>
      </c>
      <c r="D32" s="5" t="s">
        <v>342</v>
      </c>
    </row>
    <row r="33" spans="1:4" ht="28.5" x14ac:dyDescent="0.3">
      <c r="A33" s="124" t="s">
        <v>343</v>
      </c>
      <c r="B33" s="64">
        <v>342</v>
      </c>
      <c r="C33" s="64">
        <v>139</v>
      </c>
      <c r="D33" s="114">
        <f>B33/C33</f>
        <v>2.4604316546762588</v>
      </c>
    </row>
    <row r="34" spans="1:4" x14ac:dyDescent="0.3">
      <c r="A34" s="124" t="s">
        <v>149</v>
      </c>
      <c r="B34" s="64">
        <v>3411</v>
      </c>
      <c r="C34" s="64">
        <v>2134</v>
      </c>
      <c r="D34" s="114">
        <f t="shared" ref="D33:D54" si="0">B34/C34</f>
        <v>1.598406747891284</v>
      </c>
    </row>
    <row r="35" spans="1:4" x14ac:dyDescent="0.3">
      <c r="A35" s="124" t="s">
        <v>145</v>
      </c>
      <c r="B35" s="64">
        <v>502</v>
      </c>
      <c r="C35" s="64">
        <v>267</v>
      </c>
      <c r="D35" s="114">
        <f t="shared" si="0"/>
        <v>1.8801498127340823</v>
      </c>
    </row>
    <row r="36" spans="1:4" x14ac:dyDescent="0.3">
      <c r="A36" s="124" t="s">
        <v>147</v>
      </c>
      <c r="B36" s="64">
        <v>15</v>
      </c>
      <c r="C36" s="64">
        <v>15</v>
      </c>
      <c r="D36" s="114">
        <f t="shared" si="0"/>
        <v>1</v>
      </c>
    </row>
    <row r="37" spans="1:4" x14ac:dyDescent="0.3">
      <c r="A37" s="124" t="s">
        <v>155</v>
      </c>
      <c r="B37" s="64">
        <v>483</v>
      </c>
      <c r="C37" s="64">
        <v>276</v>
      </c>
      <c r="D37" s="114">
        <f t="shared" si="0"/>
        <v>1.75</v>
      </c>
    </row>
    <row r="38" spans="1:4" x14ac:dyDescent="0.3">
      <c r="A38" s="124" t="s">
        <v>159</v>
      </c>
      <c r="B38" s="64">
        <v>609</v>
      </c>
      <c r="C38" s="64">
        <v>340</v>
      </c>
      <c r="D38" s="114">
        <f t="shared" si="0"/>
        <v>1.7911764705882354</v>
      </c>
    </row>
    <row r="39" spans="1:4" x14ac:dyDescent="0.3">
      <c r="A39" s="124" t="s">
        <v>125</v>
      </c>
      <c r="B39" s="64">
        <v>579</v>
      </c>
      <c r="C39" s="64">
        <v>288</v>
      </c>
      <c r="D39" s="114">
        <f t="shared" si="0"/>
        <v>2.0104166666666665</v>
      </c>
    </row>
    <row r="40" spans="1:4" x14ac:dyDescent="0.3">
      <c r="A40" s="124" t="s">
        <v>157</v>
      </c>
      <c r="B40" s="64">
        <v>156</v>
      </c>
      <c r="C40" s="64">
        <v>100</v>
      </c>
      <c r="D40" s="114">
        <f t="shared" si="0"/>
        <v>1.56</v>
      </c>
    </row>
    <row r="41" spans="1:4" x14ac:dyDescent="0.3">
      <c r="A41" s="124" t="s">
        <v>131</v>
      </c>
      <c r="B41" s="64">
        <v>129</v>
      </c>
      <c r="C41" s="64">
        <v>76</v>
      </c>
      <c r="D41" s="114">
        <f t="shared" si="0"/>
        <v>1.6973684210526316</v>
      </c>
    </row>
    <row r="42" spans="1:4" x14ac:dyDescent="0.3">
      <c r="A42" s="124" t="s">
        <v>139</v>
      </c>
      <c r="B42" s="64">
        <v>588</v>
      </c>
      <c r="C42" s="64">
        <v>588</v>
      </c>
      <c r="D42" s="114">
        <f t="shared" si="0"/>
        <v>1</v>
      </c>
    </row>
    <row r="43" spans="1:4" x14ac:dyDescent="0.3">
      <c r="A43" s="124" t="s">
        <v>141</v>
      </c>
      <c r="B43" s="64">
        <v>2587</v>
      </c>
      <c r="C43" s="64">
        <v>1567</v>
      </c>
      <c r="D43" s="114">
        <f t="shared" si="0"/>
        <v>1.650925335035099</v>
      </c>
    </row>
    <row r="44" spans="1:4" x14ac:dyDescent="0.3">
      <c r="A44" s="124" t="s">
        <v>163</v>
      </c>
      <c r="B44" s="64">
        <v>924</v>
      </c>
      <c r="C44" s="64">
        <v>373</v>
      </c>
      <c r="D44" s="114">
        <f t="shared" si="0"/>
        <v>2.4772117962466487</v>
      </c>
    </row>
    <row r="45" spans="1:4" x14ac:dyDescent="0.3">
      <c r="A45" s="124" t="s">
        <v>153</v>
      </c>
      <c r="B45" s="64">
        <v>150</v>
      </c>
      <c r="C45" s="64">
        <v>133</v>
      </c>
      <c r="D45" s="114">
        <f t="shared" si="0"/>
        <v>1.1278195488721805</v>
      </c>
    </row>
    <row r="46" spans="1:4" x14ac:dyDescent="0.3">
      <c r="A46" s="124" t="s">
        <v>161</v>
      </c>
      <c r="B46" s="64">
        <v>133</v>
      </c>
      <c r="C46" s="64">
        <v>120</v>
      </c>
      <c r="D46" s="114">
        <f t="shared" si="0"/>
        <v>1.1083333333333334</v>
      </c>
    </row>
    <row r="47" spans="1:4" x14ac:dyDescent="0.3">
      <c r="A47" s="124" t="s">
        <v>135</v>
      </c>
      <c r="B47" s="64">
        <v>13</v>
      </c>
      <c r="C47" s="64">
        <v>13</v>
      </c>
      <c r="D47" s="114">
        <f t="shared" si="0"/>
        <v>1</v>
      </c>
    </row>
    <row r="48" spans="1:4" x14ac:dyDescent="0.3">
      <c r="A48" s="124" t="s">
        <v>143</v>
      </c>
      <c r="B48" s="64">
        <v>1036</v>
      </c>
      <c r="C48" s="64">
        <v>787</v>
      </c>
      <c r="D48" s="114">
        <f t="shared" si="0"/>
        <v>1.3163913595933927</v>
      </c>
    </row>
    <row r="49" spans="1:4" x14ac:dyDescent="0.3">
      <c r="A49" s="124" t="s">
        <v>133</v>
      </c>
      <c r="B49" s="64">
        <v>133</v>
      </c>
      <c r="C49" s="64">
        <v>74</v>
      </c>
      <c r="D49" s="114">
        <f t="shared" si="0"/>
        <v>1.7972972972972974</v>
      </c>
    </row>
    <row r="50" spans="1:4" x14ac:dyDescent="0.3">
      <c r="A50" s="124" t="s">
        <v>129</v>
      </c>
      <c r="B50" s="64">
        <v>295</v>
      </c>
      <c r="C50" s="64">
        <v>295</v>
      </c>
      <c r="D50" s="114">
        <f t="shared" si="0"/>
        <v>1</v>
      </c>
    </row>
    <row r="51" spans="1:4" x14ac:dyDescent="0.3">
      <c r="A51" s="124" t="s">
        <v>151</v>
      </c>
      <c r="B51" s="64">
        <v>231</v>
      </c>
      <c r="C51" s="64">
        <v>164</v>
      </c>
      <c r="D51" s="114">
        <f t="shared" si="0"/>
        <v>1.4085365853658536</v>
      </c>
    </row>
    <row r="52" spans="1:4" s="29" customFormat="1" x14ac:dyDescent="0.3">
      <c r="A52" s="124" t="s">
        <v>119</v>
      </c>
      <c r="B52" s="64">
        <v>682</v>
      </c>
      <c r="C52" s="64">
        <v>294</v>
      </c>
      <c r="D52" s="114">
        <f t="shared" si="0"/>
        <v>2.3197278911564627</v>
      </c>
    </row>
    <row r="53" spans="1:4" ht="28.5" x14ac:dyDescent="0.3">
      <c r="A53" s="124" t="s">
        <v>344</v>
      </c>
      <c r="B53" s="64">
        <v>3186</v>
      </c>
      <c r="C53" s="64">
        <v>2181</v>
      </c>
      <c r="D53" s="114">
        <f t="shared" si="0"/>
        <v>1.4607977991746905</v>
      </c>
    </row>
    <row r="54" spans="1:4" ht="28.5" x14ac:dyDescent="0.3">
      <c r="A54" s="124" t="s">
        <v>345</v>
      </c>
      <c r="B54" s="64">
        <v>963</v>
      </c>
      <c r="C54" s="64">
        <v>619</v>
      </c>
      <c r="D54" s="114">
        <f t="shared" si="0"/>
        <v>1.555735056542811</v>
      </c>
    </row>
    <row r="55" spans="1:4" x14ac:dyDescent="0.3">
      <c r="A55" s="29" t="s">
        <v>56</v>
      </c>
      <c r="D55" s="125"/>
    </row>
  </sheetData>
  <mergeCells count="1">
    <mergeCell ref="A10:A11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I9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47.42578125" style="29" customWidth="1"/>
    <col min="2" max="1018" width="11.85546875" style="29"/>
    <col min="1019" max="1023" width="12.85546875" style="29" customWidth="1"/>
  </cols>
  <sheetData>
    <row r="1" spans="1:6" x14ac:dyDescent="0.3">
      <c r="A1" s="63" t="s">
        <v>7</v>
      </c>
    </row>
    <row r="2" spans="1:6" x14ac:dyDescent="0.3">
      <c r="C2" s="160"/>
    </row>
    <row r="3" spans="1:6" x14ac:dyDescent="0.3">
      <c r="B3" s="59"/>
      <c r="C3" s="160"/>
    </row>
    <row r="4" spans="1:6" ht="31.15" customHeight="1" x14ac:dyDescent="0.3">
      <c r="A4" s="5" t="s">
        <v>346</v>
      </c>
      <c r="B4" s="5" t="s">
        <v>222</v>
      </c>
      <c r="C4" s="5" t="s">
        <v>223</v>
      </c>
      <c r="D4" s="5" t="s">
        <v>224</v>
      </c>
      <c r="E4" s="5" t="s">
        <v>225</v>
      </c>
      <c r="F4" s="5" t="s">
        <v>91</v>
      </c>
    </row>
    <row r="5" spans="1:6" ht="35.25" customHeight="1" x14ac:dyDescent="0.3">
      <c r="A5" s="64" t="s">
        <v>84</v>
      </c>
      <c r="B5" s="34">
        <v>0.16869999999999999</v>
      </c>
      <c r="C5" s="34">
        <v>0.116470073111292</v>
      </c>
      <c r="D5" s="34">
        <v>0.114</v>
      </c>
      <c r="E5" s="34">
        <v>0.11050385565621</v>
      </c>
      <c r="F5" s="34">
        <v>0.12456638284452901</v>
      </c>
    </row>
    <row r="6" spans="1:6" ht="30.4" customHeight="1" x14ac:dyDescent="0.3">
      <c r="A6" s="64" t="s">
        <v>85</v>
      </c>
      <c r="B6" s="34">
        <v>0.2412</v>
      </c>
      <c r="C6" s="34">
        <v>0.16825902964959599</v>
      </c>
      <c r="D6" s="34">
        <v>0.20699999999999999</v>
      </c>
      <c r="E6" s="34">
        <v>9.2236740968485803E-2</v>
      </c>
      <c r="F6" s="34">
        <v>0.18652849740932601</v>
      </c>
    </row>
    <row r="7" spans="1:6" ht="28.5" x14ac:dyDescent="0.3">
      <c r="A7" s="64" t="s">
        <v>86</v>
      </c>
      <c r="B7" s="34">
        <v>1.35E-2</v>
      </c>
      <c r="C7" s="34">
        <v>2.1064301552106399E-2</v>
      </c>
      <c r="D7" s="34">
        <v>0</v>
      </c>
      <c r="E7" s="34">
        <v>1.51441133365901E-2</v>
      </c>
      <c r="F7" s="34">
        <v>1.33882595262616E-2</v>
      </c>
    </row>
    <row r="8" spans="1:6" x14ac:dyDescent="0.3">
      <c r="A8" s="29" t="s">
        <v>56</v>
      </c>
    </row>
    <row r="9" spans="1:6" x14ac:dyDescent="0.3">
      <c r="A9" s="29" t="s">
        <v>330</v>
      </c>
    </row>
  </sheetData>
  <mergeCells count="1">
    <mergeCell ref="C2:C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J43"/>
  <sheetViews>
    <sheetView showGridLines="0" zoomScale="120" zoomScaleNormal="120" workbookViewId="0">
      <selection activeCell="D15" sqref="D15"/>
    </sheetView>
  </sheetViews>
  <sheetFormatPr baseColWidth="10" defaultColWidth="11.85546875" defaultRowHeight="14.25" x14ac:dyDescent="0.3"/>
  <cols>
    <col min="1" max="1" width="36.140625" style="29" customWidth="1"/>
    <col min="2" max="2" width="12" style="29" customWidth="1"/>
    <col min="3" max="3" width="14.140625" style="29" customWidth="1"/>
    <col min="4" max="10" width="11.85546875" style="29"/>
    <col min="11" max="11" width="27.5703125" style="29" customWidth="1"/>
    <col min="12" max="19" width="11.85546875" style="29"/>
    <col min="20" max="20" width="15.42578125" style="29" customWidth="1"/>
    <col min="21" max="1024" width="11.85546875" style="29"/>
  </cols>
  <sheetData>
    <row r="1" spans="1:21" x14ac:dyDescent="0.3">
      <c r="A1" s="39" t="s">
        <v>347</v>
      </c>
      <c r="B1" s="40"/>
      <c r="M1" s="118"/>
      <c r="T1" s="126">
        <v>2021</v>
      </c>
    </row>
    <row r="2" spans="1:21" x14ac:dyDescent="0.3">
      <c r="G2" s="31"/>
      <c r="M2" s="31"/>
      <c r="T2" s="101" t="s">
        <v>289</v>
      </c>
      <c r="U2" s="103">
        <v>0.327985616438356</v>
      </c>
    </row>
    <row r="3" spans="1:21" x14ac:dyDescent="0.3">
      <c r="A3" s="40"/>
      <c r="F3" s="40"/>
      <c r="G3" s="40"/>
      <c r="K3" s="101"/>
      <c r="L3" s="103"/>
      <c r="M3" s="103"/>
      <c r="T3" s="101" t="s">
        <v>295</v>
      </c>
      <c r="U3" s="103">
        <v>0.286876595744681</v>
      </c>
    </row>
    <row r="4" spans="1:21" ht="62.25" customHeight="1" x14ac:dyDescent="0.3">
      <c r="A4" s="5" t="s">
        <v>348</v>
      </c>
      <c r="B4" s="156" t="s">
        <v>349</v>
      </c>
      <c r="C4" s="156"/>
      <c r="E4" s="70"/>
      <c r="F4" s="70"/>
      <c r="G4" s="70"/>
      <c r="H4" s="70"/>
      <c r="K4" s="101"/>
      <c r="L4" s="103"/>
      <c r="M4" s="103"/>
      <c r="T4" s="101" t="s">
        <v>294</v>
      </c>
      <c r="U4" s="103">
        <v>0.22436484374999999</v>
      </c>
    </row>
    <row r="5" spans="1:21" ht="20.100000000000001" customHeight="1" x14ac:dyDescent="0.3">
      <c r="A5" s="162" t="s">
        <v>257</v>
      </c>
      <c r="B5" s="1" t="s">
        <v>209</v>
      </c>
      <c r="C5" s="34">
        <v>0.1193</v>
      </c>
      <c r="D5" s="127"/>
      <c r="H5" s="103"/>
      <c r="K5" s="101"/>
      <c r="L5" s="103"/>
      <c r="M5" s="103"/>
      <c r="T5" s="101" t="s">
        <v>296</v>
      </c>
      <c r="U5" s="103">
        <v>0.21581294117647001</v>
      </c>
    </row>
    <row r="6" spans="1:21" ht="17.25" customHeight="1" x14ac:dyDescent="0.3">
      <c r="A6" s="162"/>
      <c r="B6" s="1" t="s">
        <v>210</v>
      </c>
      <c r="C6" s="34">
        <v>0.13120000000000001</v>
      </c>
      <c r="D6" s="163"/>
      <c r="H6" s="103"/>
      <c r="K6" s="101"/>
      <c r="L6" s="103"/>
      <c r="M6" s="103"/>
      <c r="T6" s="101" t="s">
        <v>288</v>
      </c>
      <c r="U6" s="103">
        <v>0.20129305555555499</v>
      </c>
    </row>
    <row r="7" spans="1:21" ht="21" customHeight="1" x14ac:dyDescent="0.3">
      <c r="A7" s="162" t="s">
        <v>258</v>
      </c>
      <c r="B7" s="1" t="s">
        <v>209</v>
      </c>
      <c r="C7" s="34">
        <v>0.1726</v>
      </c>
      <c r="D7" s="163"/>
      <c r="T7" s="101" t="s">
        <v>297</v>
      </c>
      <c r="U7" s="103">
        <v>0.19992802547770699</v>
      </c>
    </row>
    <row r="8" spans="1:21" ht="21" customHeight="1" x14ac:dyDescent="0.3">
      <c r="A8" s="162"/>
      <c r="B8" s="1" t="s">
        <v>210</v>
      </c>
      <c r="C8" s="34">
        <v>0.19350000000000001</v>
      </c>
      <c r="D8" s="163"/>
      <c r="T8" s="101" t="s">
        <v>290</v>
      </c>
      <c r="U8" s="103">
        <v>0.19813</v>
      </c>
    </row>
    <row r="9" spans="1:21" ht="21" customHeight="1" x14ac:dyDescent="0.3">
      <c r="A9" s="162" t="s">
        <v>259</v>
      </c>
      <c r="B9" s="1" t="s">
        <v>209</v>
      </c>
      <c r="C9" s="34">
        <v>1.2999999999999999E-2</v>
      </c>
      <c r="D9" s="163"/>
      <c r="T9" s="101" t="s">
        <v>285</v>
      </c>
      <c r="U9" s="103">
        <v>0.18905913043478301</v>
      </c>
    </row>
    <row r="10" spans="1:21" ht="21" customHeight="1" x14ac:dyDescent="0.3">
      <c r="A10" s="162"/>
      <c r="B10" s="1" t="s">
        <v>210</v>
      </c>
      <c r="C10" s="34">
        <v>1.3899999999999999E-2</v>
      </c>
      <c r="D10" s="163"/>
      <c r="T10" s="101" t="s">
        <v>287</v>
      </c>
      <c r="U10" s="103">
        <v>0.18624835680751201</v>
      </c>
    </row>
    <row r="11" spans="1:21" x14ac:dyDescent="0.3">
      <c r="A11" s="29" t="s">
        <v>56</v>
      </c>
      <c r="D11" s="163"/>
      <c r="T11" s="101" t="s">
        <v>284</v>
      </c>
      <c r="U11" s="103">
        <v>0.178570145903479</v>
      </c>
    </row>
    <row r="12" spans="1:21" x14ac:dyDescent="0.3">
      <c r="A12" s="29" t="s">
        <v>446</v>
      </c>
      <c r="T12" s="101" t="s">
        <v>286</v>
      </c>
      <c r="U12" s="103">
        <v>0.170941422594142</v>
      </c>
    </row>
    <row r="13" spans="1:21" x14ac:dyDescent="0.3">
      <c r="T13" s="101" t="s">
        <v>283</v>
      </c>
      <c r="U13" s="103">
        <v>0.116258450704225</v>
      </c>
    </row>
    <row r="14" spans="1:21" x14ac:dyDescent="0.3">
      <c r="A14" s="40"/>
      <c r="F14" s="40"/>
      <c r="G14" s="40"/>
      <c r="T14" s="101" t="s">
        <v>299</v>
      </c>
      <c r="U14" s="103">
        <v>0.11623376623376599</v>
      </c>
    </row>
    <row r="15" spans="1:21" x14ac:dyDescent="0.3">
      <c r="T15" s="101" t="s">
        <v>291</v>
      </c>
      <c r="U15" s="103">
        <v>0.115015625</v>
      </c>
    </row>
    <row r="16" spans="1:21" ht="29.85" customHeight="1" x14ac:dyDescent="0.3">
      <c r="A16" s="5" t="s">
        <v>314</v>
      </c>
      <c r="B16" s="5" t="s">
        <v>350</v>
      </c>
      <c r="I16" s="101"/>
      <c r="T16" s="101" t="s">
        <v>281</v>
      </c>
      <c r="U16" s="103">
        <v>0.103012784090909</v>
      </c>
    </row>
    <row r="17" spans="1:21" ht="28.5" x14ac:dyDescent="0.3">
      <c r="A17" s="1" t="s">
        <v>343</v>
      </c>
      <c r="B17" s="34">
        <v>0.14330000000000001</v>
      </c>
      <c r="C17" s="93"/>
      <c r="D17" s="93"/>
      <c r="I17" s="101"/>
      <c r="T17" s="101" t="s">
        <v>282</v>
      </c>
      <c r="U17" s="103">
        <v>9.9087341772151893E-2</v>
      </c>
    </row>
    <row r="18" spans="1:21" x14ac:dyDescent="0.3">
      <c r="A18" s="1" t="s">
        <v>149</v>
      </c>
      <c r="B18" s="34">
        <v>7.9600000000000004E-2</v>
      </c>
      <c r="I18" s="101"/>
      <c r="T18" s="101" t="s">
        <v>298</v>
      </c>
      <c r="U18" s="103">
        <v>7.7797277676950993E-2</v>
      </c>
    </row>
    <row r="19" spans="1:21" x14ac:dyDescent="0.3">
      <c r="A19" s="1" t="s">
        <v>145</v>
      </c>
      <c r="B19" s="34">
        <v>0.19520000000000001</v>
      </c>
      <c r="I19" s="101"/>
      <c r="T19" s="101" t="s">
        <v>292</v>
      </c>
      <c r="U19" s="103">
        <v>5.2517243767313003E-2</v>
      </c>
    </row>
    <row r="20" spans="1:21" x14ac:dyDescent="0.3">
      <c r="A20" s="1" t="s">
        <v>147</v>
      </c>
      <c r="B20" s="34">
        <v>0</v>
      </c>
      <c r="I20" s="101"/>
      <c r="T20" s="101" t="s">
        <v>293</v>
      </c>
      <c r="U20" s="103">
        <v>0</v>
      </c>
    </row>
    <row r="21" spans="1:21" x14ac:dyDescent="0.3">
      <c r="A21" s="1" t="s">
        <v>155</v>
      </c>
      <c r="B21" s="34">
        <v>0.13869999999999999</v>
      </c>
      <c r="I21" s="101"/>
      <c r="T21" s="101" t="s">
        <v>351</v>
      </c>
      <c r="U21" s="103">
        <v>0</v>
      </c>
    </row>
    <row r="22" spans="1:21" x14ac:dyDescent="0.3">
      <c r="A22" s="1" t="s">
        <v>159</v>
      </c>
      <c r="B22" s="34">
        <v>9.7600000000000006E-2</v>
      </c>
      <c r="I22" s="101"/>
      <c r="T22" s="101" t="s">
        <v>216</v>
      </c>
      <c r="U22" s="103">
        <v>0</v>
      </c>
    </row>
    <row r="23" spans="1:21" x14ac:dyDescent="0.3">
      <c r="A23" s="1" t="s">
        <v>125</v>
      </c>
      <c r="B23" s="34">
        <v>0.17180000000000001</v>
      </c>
      <c r="I23" s="101"/>
    </row>
    <row r="24" spans="1:21" x14ac:dyDescent="0.3">
      <c r="A24" s="1" t="s">
        <v>157</v>
      </c>
      <c r="B24" s="34">
        <v>8.3299999999999999E-2</v>
      </c>
      <c r="E24" s="93"/>
      <c r="I24" s="101"/>
    </row>
    <row r="25" spans="1:21" x14ac:dyDescent="0.3">
      <c r="A25" s="1" t="s">
        <v>131</v>
      </c>
      <c r="B25" s="34">
        <v>0.20830000000000001</v>
      </c>
      <c r="I25" s="101"/>
    </row>
    <row r="26" spans="1:21" ht="28.5" x14ac:dyDescent="0.3">
      <c r="A26" s="1" t="s">
        <v>352</v>
      </c>
      <c r="B26" s="34">
        <v>0</v>
      </c>
      <c r="I26" s="101"/>
    </row>
    <row r="27" spans="1:21" x14ac:dyDescent="0.3">
      <c r="A27" s="1" t="s">
        <v>180</v>
      </c>
      <c r="B27" s="34">
        <v>0.15620000000000001</v>
      </c>
      <c r="I27" s="101"/>
    </row>
    <row r="28" spans="1:21" x14ac:dyDescent="0.3">
      <c r="A28" s="1" t="s">
        <v>153</v>
      </c>
      <c r="B28" s="34">
        <v>3.3300000000000003E-2</v>
      </c>
      <c r="I28" s="101"/>
    </row>
    <row r="29" spans="1:21" x14ac:dyDescent="0.3">
      <c r="A29" s="1" t="s">
        <v>163</v>
      </c>
      <c r="B29" s="34">
        <v>0.15479999999999999</v>
      </c>
      <c r="I29" s="101"/>
    </row>
    <row r="30" spans="1:21" x14ac:dyDescent="0.3">
      <c r="A30" s="1" t="s">
        <v>161</v>
      </c>
      <c r="B30" s="34">
        <v>1.4999999999999999E-2</v>
      </c>
      <c r="I30" s="101"/>
    </row>
    <row r="31" spans="1:21" x14ac:dyDescent="0.3">
      <c r="A31" s="1" t="s">
        <v>135</v>
      </c>
      <c r="B31" s="34">
        <v>0</v>
      </c>
      <c r="I31" s="101"/>
    </row>
    <row r="32" spans="1:21" x14ac:dyDescent="0.3">
      <c r="A32" s="1" t="s">
        <v>143</v>
      </c>
      <c r="B32" s="34">
        <v>6.9500000000000006E-2</v>
      </c>
      <c r="I32" s="101"/>
    </row>
    <row r="33" spans="1:11" x14ac:dyDescent="0.3">
      <c r="A33" s="1" t="s">
        <v>133</v>
      </c>
      <c r="B33" s="34">
        <v>0.188</v>
      </c>
      <c r="I33" s="101"/>
    </row>
    <row r="34" spans="1:11" x14ac:dyDescent="0.3">
      <c r="A34" s="1" t="s">
        <v>353</v>
      </c>
      <c r="B34" s="34">
        <v>0</v>
      </c>
      <c r="I34" s="101"/>
    </row>
    <row r="35" spans="1:11" x14ac:dyDescent="0.3">
      <c r="A35" s="1" t="s">
        <v>151</v>
      </c>
      <c r="B35" s="34">
        <v>0.10390000000000001</v>
      </c>
      <c r="I35" s="101"/>
    </row>
    <row r="36" spans="1:11" x14ac:dyDescent="0.3">
      <c r="A36" s="1" t="s">
        <v>119</v>
      </c>
      <c r="B36" s="34">
        <v>0.29579579579579601</v>
      </c>
      <c r="I36" s="101"/>
    </row>
    <row r="37" spans="1:11" ht="28.5" x14ac:dyDescent="0.3">
      <c r="A37" s="1" t="s">
        <v>354</v>
      </c>
      <c r="B37" s="34">
        <v>7.8200000000000006E-2</v>
      </c>
      <c r="D37" s="40"/>
      <c r="E37" s="40"/>
      <c r="F37" s="40"/>
      <c r="G37" s="40"/>
      <c r="I37" s="101"/>
    </row>
    <row r="38" spans="1:11" ht="28.5" x14ac:dyDescent="0.3">
      <c r="A38" s="1" t="s">
        <v>318</v>
      </c>
      <c r="B38" s="34">
        <v>9.4399999999999998E-2</v>
      </c>
      <c r="D38" s="40"/>
      <c r="E38" s="40"/>
      <c r="F38" s="40"/>
      <c r="G38" s="40"/>
      <c r="H38" s="40"/>
      <c r="I38" s="101"/>
      <c r="K38" s="103"/>
    </row>
    <row r="39" spans="1:11" x14ac:dyDescent="0.3">
      <c r="A39" s="29" t="s">
        <v>56</v>
      </c>
      <c r="D39" s="101"/>
      <c r="H39" s="49"/>
    </row>
    <row r="40" spans="1:11" x14ac:dyDescent="0.3">
      <c r="D40" s="101"/>
      <c r="H40" s="49"/>
    </row>
    <row r="41" spans="1:11" x14ac:dyDescent="0.3">
      <c r="D41" s="112"/>
      <c r="E41" s="40"/>
      <c r="F41" s="40"/>
      <c r="G41" s="40"/>
      <c r="H41" s="49"/>
    </row>
    <row r="43" spans="1:11" x14ac:dyDescent="0.3">
      <c r="G43" s="40"/>
    </row>
  </sheetData>
  <mergeCells count="7">
    <mergeCell ref="B4:C4"/>
    <mergeCell ref="A5:A6"/>
    <mergeCell ref="D6:D7"/>
    <mergeCell ref="A7:A8"/>
    <mergeCell ref="D8:D9"/>
    <mergeCell ref="A9:A10"/>
    <mergeCell ref="D10:D11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J17"/>
  <sheetViews>
    <sheetView showGridLines="0" zoomScale="120" zoomScaleNormal="120" workbookViewId="0">
      <selection activeCell="H31" sqref="H31"/>
    </sheetView>
  </sheetViews>
  <sheetFormatPr baseColWidth="10" defaultColWidth="11.7109375" defaultRowHeight="14.25" x14ac:dyDescent="0.3"/>
  <cols>
    <col min="1" max="1" width="32.28515625" style="29" customWidth="1"/>
    <col min="2" max="5" width="12.85546875" style="29" customWidth="1"/>
    <col min="6" max="7" width="11.7109375" style="29"/>
    <col min="8" max="8" width="15.140625" style="29" customWidth="1"/>
    <col min="9" max="1018" width="11.7109375" style="29"/>
    <col min="1019" max="1024" width="12.85546875" style="29" customWidth="1"/>
  </cols>
  <sheetData>
    <row r="1" spans="1:1024" ht="34.5" customHeight="1" x14ac:dyDescent="0.3">
      <c r="A1" s="50" t="s">
        <v>8</v>
      </c>
    </row>
    <row r="2" spans="1:1024" ht="28.5" x14ac:dyDescent="0.3">
      <c r="A2" s="5" t="s">
        <v>355</v>
      </c>
      <c r="B2" s="5" t="s">
        <v>356</v>
      </c>
      <c r="C2" s="5" t="s">
        <v>222</v>
      </c>
      <c r="D2" s="5" t="s">
        <v>223</v>
      </c>
      <c r="E2" s="5" t="s">
        <v>224</v>
      </c>
      <c r="F2" s="5" t="s">
        <v>225</v>
      </c>
      <c r="G2" s="5" t="s">
        <v>91</v>
      </c>
      <c r="AMJ2"/>
    </row>
    <row r="3" spans="1:1024" ht="22.35" customHeight="1" x14ac:dyDescent="0.3">
      <c r="A3" s="162" t="s">
        <v>84</v>
      </c>
      <c r="B3" s="34" t="s">
        <v>357</v>
      </c>
      <c r="C3" s="34">
        <v>1.41E-2</v>
      </c>
      <c r="D3" s="34">
        <v>1.8084622383985401E-2</v>
      </c>
      <c r="E3" s="34">
        <v>2.3E-2</v>
      </c>
      <c r="F3" s="34">
        <v>1.4449352399490901E-2</v>
      </c>
      <c r="G3" s="34">
        <v>1.2456208641494699E-2</v>
      </c>
      <c r="AMJ3"/>
    </row>
    <row r="4" spans="1:1024" ht="22.35" customHeight="1" x14ac:dyDescent="0.3">
      <c r="A4" s="162"/>
      <c r="B4" s="34" t="s">
        <v>358</v>
      </c>
      <c r="C4" s="34">
        <v>7.1300000000000002E-2</v>
      </c>
      <c r="D4" s="34">
        <v>8.5910266501742896E-2</v>
      </c>
      <c r="E4" s="34">
        <v>0.1</v>
      </c>
      <c r="F4" s="34">
        <v>0.101220333907315</v>
      </c>
      <c r="G4" s="34">
        <v>0.10595562475671499</v>
      </c>
      <c r="AMJ4"/>
    </row>
    <row r="5" spans="1:1024" ht="22.35" customHeight="1" x14ac:dyDescent="0.3">
      <c r="A5" s="162" t="s">
        <v>85</v>
      </c>
      <c r="B5" s="34" t="s">
        <v>357</v>
      </c>
      <c r="C5" s="34">
        <v>6.6E-3</v>
      </c>
      <c r="D5" s="34">
        <v>2.05314009661836E-2</v>
      </c>
      <c r="E5" s="34">
        <v>7.0000000000000001E-3</v>
      </c>
      <c r="F5" s="34">
        <v>4.6118370484242903E-3</v>
      </c>
      <c r="G5" s="34">
        <v>5.9215396002960802E-3</v>
      </c>
      <c r="AMJ5"/>
    </row>
    <row r="6" spans="1:1024" ht="22.35" customHeight="1" x14ac:dyDescent="0.3">
      <c r="A6" s="162"/>
      <c r="B6" s="34" t="s">
        <v>358</v>
      </c>
      <c r="C6" s="34">
        <v>7.1499999999999994E-2</v>
      </c>
      <c r="D6" s="34">
        <v>6.2801932367149801E-2</v>
      </c>
      <c r="E6" s="34">
        <v>4.2000000000000003E-2</v>
      </c>
      <c r="F6" s="34">
        <v>6.1491160645657197E-2</v>
      </c>
      <c r="G6" s="34">
        <v>7.3279052553664001E-2</v>
      </c>
      <c r="AMJ6"/>
    </row>
    <row r="7" spans="1:1024" ht="22.35" customHeight="1" x14ac:dyDescent="0.3">
      <c r="A7" s="162" t="s">
        <v>86</v>
      </c>
      <c r="B7" s="34" t="s">
        <v>357</v>
      </c>
      <c r="C7" s="34">
        <v>6.0000000000000001E-3</v>
      </c>
      <c r="D7" s="34">
        <v>1.88679245283019E-2</v>
      </c>
      <c r="E7" s="34">
        <v>0</v>
      </c>
      <c r="F7" s="34">
        <v>1.02589154860772E-2</v>
      </c>
      <c r="G7" s="34">
        <v>1.3238618017436201E-2</v>
      </c>
      <c r="AMJ7"/>
    </row>
    <row r="8" spans="1:1024" ht="22.35" customHeight="1" x14ac:dyDescent="0.3">
      <c r="A8" s="162"/>
      <c r="B8" s="34" t="s">
        <v>358</v>
      </c>
      <c r="C8" s="34">
        <v>0.1535</v>
      </c>
      <c r="D8" s="34">
        <v>0.15491559086395201</v>
      </c>
      <c r="E8" s="34">
        <v>0.104</v>
      </c>
      <c r="F8" s="34">
        <v>0.208597948216903</v>
      </c>
      <c r="G8" s="34">
        <v>0.20697449144333199</v>
      </c>
      <c r="AMJ8"/>
    </row>
    <row r="9" spans="1:1024" ht="22.35" customHeight="1" x14ac:dyDescent="0.3">
      <c r="A9" s="156" t="s">
        <v>359</v>
      </c>
      <c r="B9" s="5" t="s">
        <v>357</v>
      </c>
      <c r="C9" s="128">
        <v>1.1299999999999999E-2</v>
      </c>
      <c r="D9" s="128">
        <v>1.9161315959490301E-2</v>
      </c>
      <c r="E9" s="128">
        <v>0.02</v>
      </c>
      <c r="F9" s="128">
        <v>1.28105357677342E-2</v>
      </c>
      <c r="G9" s="128">
        <v>1.2085815069681399E-2</v>
      </c>
      <c r="AMJ9"/>
    </row>
    <row r="10" spans="1:1024" ht="22.35" customHeight="1" x14ac:dyDescent="0.3">
      <c r="A10" s="156"/>
      <c r="B10" s="5" t="s">
        <v>358</v>
      </c>
      <c r="C10" s="128">
        <v>8.9599999999999999E-2</v>
      </c>
      <c r="D10" s="128">
        <v>0.1009</v>
      </c>
      <c r="E10" s="128">
        <v>9.1999999999999998E-2</v>
      </c>
      <c r="F10" s="128">
        <v>0.106854235258905</v>
      </c>
      <c r="G10" s="128">
        <v>0.121494246226797</v>
      </c>
      <c r="AMJ10"/>
    </row>
    <row r="11" spans="1:1024" x14ac:dyDescent="0.3">
      <c r="A11" s="29" t="s">
        <v>56</v>
      </c>
    </row>
    <row r="15" spans="1:1024" x14ac:dyDescent="0.3">
      <c r="A15" s="29" t="s">
        <v>262</v>
      </c>
      <c r="B15" s="5" t="s">
        <v>222</v>
      </c>
      <c r="C15" s="5" t="s">
        <v>223</v>
      </c>
      <c r="D15" s="5" t="s">
        <v>224</v>
      </c>
      <c r="E15" s="5" t="s">
        <v>225</v>
      </c>
      <c r="F15" s="5" t="s">
        <v>91</v>
      </c>
      <c r="AMJ15"/>
    </row>
    <row r="16" spans="1:1024" x14ac:dyDescent="0.3">
      <c r="A16" s="34" t="s">
        <v>360</v>
      </c>
      <c r="B16" s="34">
        <v>1.1299999999999999E-2</v>
      </c>
      <c r="C16" s="34">
        <v>1.9161315959490301E-2</v>
      </c>
      <c r="D16" s="34">
        <v>0.02</v>
      </c>
      <c r="E16" s="34">
        <v>1.28105357677342E-2</v>
      </c>
      <c r="F16" s="34">
        <v>1.2085815069681399E-2</v>
      </c>
      <c r="AMJ16"/>
    </row>
    <row r="17" spans="1:1024" x14ac:dyDescent="0.3">
      <c r="A17" s="34" t="s">
        <v>361</v>
      </c>
      <c r="B17" s="34">
        <v>8.9599999999999999E-2</v>
      </c>
      <c r="C17" s="34">
        <v>0.100893708835602</v>
      </c>
      <c r="D17" s="34">
        <v>9.1999999999999998E-2</v>
      </c>
      <c r="E17" s="34">
        <v>0.106854235258905</v>
      </c>
      <c r="F17" s="34">
        <v>0.121494246226797</v>
      </c>
      <c r="AMJ17"/>
    </row>
  </sheetData>
  <mergeCells count="4">
    <mergeCell ref="A3:A4"/>
    <mergeCell ref="A5:A6"/>
    <mergeCell ref="A7:A8"/>
    <mergeCell ref="A9:A10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J12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47.42578125" style="29" customWidth="1"/>
    <col min="2" max="2" width="21.140625" style="29" customWidth="1"/>
    <col min="3" max="1017" width="11.85546875" style="29"/>
    <col min="1018" max="1024" width="12.85546875" style="29" customWidth="1"/>
  </cols>
  <sheetData>
    <row r="1" spans="1:1024" x14ac:dyDescent="0.3">
      <c r="A1" s="63" t="s">
        <v>9</v>
      </c>
    </row>
    <row r="3" spans="1:1024" x14ac:dyDescent="0.3">
      <c r="A3" s="5" t="s">
        <v>355</v>
      </c>
      <c r="B3" s="5" t="s">
        <v>356</v>
      </c>
      <c r="C3" s="5" t="s">
        <v>222</v>
      </c>
      <c r="D3" s="5" t="s">
        <v>223</v>
      </c>
      <c r="E3" s="5" t="s">
        <v>224</v>
      </c>
      <c r="F3" s="5" t="s">
        <v>225</v>
      </c>
      <c r="G3" s="5" t="s">
        <v>91</v>
      </c>
      <c r="AMJ3"/>
    </row>
    <row r="4" spans="1:1024" ht="15.75" customHeight="1" x14ac:dyDescent="0.3">
      <c r="A4" s="162" t="s">
        <v>84</v>
      </c>
      <c r="B4" s="34" t="s">
        <v>357</v>
      </c>
      <c r="C4" s="34">
        <v>1.41E-2</v>
      </c>
      <c r="D4" s="34">
        <v>1.8084622383985401E-2</v>
      </c>
      <c r="E4" s="34">
        <v>2.3E-2</v>
      </c>
      <c r="F4" s="34">
        <v>1.4449352399490901E-2</v>
      </c>
      <c r="G4" s="34">
        <v>1.2456208641494699E-2</v>
      </c>
      <c r="AMJ4"/>
    </row>
    <row r="5" spans="1:1024" x14ac:dyDescent="0.3">
      <c r="A5" s="162"/>
      <c r="B5" s="34" t="s">
        <v>358</v>
      </c>
      <c r="C5" s="34">
        <v>7.1300000000000002E-2</v>
      </c>
      <c r="D5" s="34">
        <v>8.5910266501742896E-2</v>
      </c>
      <c r="E5" s="34">
        <v>0.1</v>
      </c>
      <c r="F5" s="34">
        <v>0.101220333907315</v>
      </c>
      <c r="G5" s="34">
        <v>0.10595562475671499</v>
      </c>
      <c r="AMJ5"/>
    </row>
    <row r="6" spans="1:1024" ht="15.75" customHeight="1" x14ac:dyDescent="0.3">
      <c r="A6" s="162" t="s">
        <v>85</v>
      </c>
      <c r="B6" s="34" t="s">
        <v>357</v>
      </c>
      <c r="C6" s="34">
        <v>6.6E-3</v>
      </c>
      <c r="D6" s="34">
        <v>2.05314009661836E-2</v>
      </c>
      <c r="E6" s="34">
        <v>7.0000000000000001E-3</v>
      </c>
      <c r="F6" s="34">
        <v>4.6118370484242903E-3</v>
      </c>
      <c r="G6" s="34">
        <v>5.9215396002960802E-3</v>
      </c>
      <c r="AMJ6"/>
    </row>
    <row r="7" spans="1:1024" x14ac:dyDescent="0.3">
      <c r="A7" s="162"/>
      <c r="B7" s="34" t="s">
        <v>358</v>
      </c>
      <c r="C7" s="34">
        <v>7.1499999999999994E-2</v>
      </c>
      <c r="D7" s="34">
        <v>6.2801932367149801E-2</v>
      </c>
      <c r="E7" s="34">
        <v>4.2000000000000003E-2</v>
      </c>
      <c r="F7" s="34">
        <v>6.1491160645657197E-2</v>
      </c>
      <c r="G7" s="34">
        <v>7.3279052553664001E-2</v>
      </c>
      <c r="AMJ7"/>
    </row>
    <row r="8" spans="1:1024" ht="15.75" customHeight="1" x14ac:dyDescent="0.3">
      <c r="A8" s="162" t="s">
        <v>86</v>
      </c>
      <c r="B8" s="34" t="s">
        <v>357</v>
      </c>
      <c r="C8" s="34">
        <v>6.0000000000000001E-3</v>
      </c>
      <c r="D8" s="34">
        <v>1.88679245283019E-2</v>
      </c>
      <c r="E8" s="34">
        <v>0</v>
      </c>
      <c r="F8" s="34">
        <v>1.02589154860772E-2</v>
      </c>
      <c r="G8" s="34">
        <v>1.3238618017436201E-2</v>
      </c>
      <c r="AMJ8"/>
    </row>
    <row r="9" spans="1:1024" x14ac:dyDescent="0.3">
      <c r="A9" s="162"/>
      <c r="B9" s="34" t="s">
        <v>358</v>
      </c>
      <c r="C9" s="34">
        <v>0.1535</v>
      </c>
      <c r="D9" s="34">
        <v>0.15491559086395201</v>
      </c>
      <c r="E9" s="34">
        <v>0.104</v>
      </c>
      <c r="F9" s="34">
        <v>0.208597948216903</v>
      </c>
      <c r="G9" s="34">
        <v>0.20697449144333199</v>
      </c>
      <c r="AMJ9"/>
    </row>
    <row r="10" spans="1:1024" ht="15.75" customHeight="1" x14ac:dyDescent="0.3">
      <c r="A10" s="156" t="s">
        <v>359</v>
      </c>
      <c r="B10" s="5" t="s">
        <v>357</v>
      </c>
      <c r="C10" s="128">
        <v>1.1299999999999999E-2</v>
      </c>
      <c r="D10" s="128">
        <v>1.9161315959490301E-2</v>
      </c>
      <c r="E10" s="128">
        <v>0.02</v>
      </c>
      <c r="F10" s="128">
        <v>1.28105357677342E-2</v>
      </c>
      <c r="G10" s="128">
        <v>1.2085815069681399E-2</v>
      </c>
      <c r="AMJ10"/>
    </row>
    <row r="11" spans="1:1024" x14ac:dyDescent="0.3">
      <c r="A11" s="156"/>
      <c r="B11" s="5" t="s">
        <v>358</v>
      </c>
      <c r="C11" s="128">
        <v>8.9599999999999999E-2</v>
      </c>
      <c r="D11" s="128">
        <v>0.1009</v>
      </c>
      <c r="E11" s="128">
        <v>9.1999999999999998E-2</v>
      </c>
      <c r="F11" s="128">
        <v>0.106854235258905</v>
      </c>
      <c r="G11" s="128">
        <v>0.121494246226797</v>
      </c>
      <c r="AMJ11"/>
    </row>
    <row r="12" spans="1:1024" x14ac:dyDescent="0.3">
      <c r="A12" s="29" t="s">
        <v>56</v>
      </c>
    </row>
  </sheetData>
  <mergeCells count="4">
    <mergeCell ref="A4:A5"/>
    <mergeCell ref="A6:A7"/>
    <mergeCell ref="A8:A9"/>
    <mergeCell ref="A10:A11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J75"/>
  <sheetViews>
    <sheetView showGridLines="0" zoomScale="120" zoomScaleNormal="120" workbookViewId="0">
      <selection activeCell="J7" sqref="J7"/>
    </sheetView>
  </sheetViews>
  <sheetFormatPr baseColWidth="10" defaultColWidth="11.7109375" defaultRowHeight="14.25" x14ac:dyDescent="0.3"/>
  <cols>
    <col min="1" max="1" width="35.5703125" style="29" customWidth="1"/>
    <col min="2" max="2" width="27.7109375" style="29" customWidth="1"/>
    <col min="3" max="3" width="18" style="29" customWidth="1"/>
    <col min="4" max="7" width="11.7109375" style="29"/>
    <col min="8" max="8" width="25" style="29" customWidth="1"/>
    <col min="9" max="1019" width="11.7109375" style="29"/>
    <col min="1020" max="1024" width="9.42578125" style="29" customWidth="1"/>
  </cols>
  <sheetData>
    <row r="1" spans="1:11" x14ac:dyDescent="0.3">
      <c r="A1" s="50" t="s">
        <v>362</v>
      </c>
    </row>
    <row r="3" spans="1:11" x14ac:dyDescent="0.3">
      <c r="A3" s="40"/>
      <c r="F3" s="40"/>
      <c r="G3" s="40"/>
    </row>
    <row r="4" spans="1:11" ht="42.75" x14ac:dyDescent="0.3">
      <c r="B4" s="5" t="s">
        <v>363</v>
      </c>
      <c r="C4" s="5" t="s">
        <v>364</v>
      </c>
    </row>
    <row r="5" spans="1:11" x14ac:dyDescent="0.3">
      <c r="A5" s="129" t="s">
        <v>111</v>
      </c>
      <c r="B5" s="34">
        <v>1.0418866596268899E-2</v>
      </c>
      <c r="C5" s="34">
        <v>0.12501718213058399</v>
      </c>
      <c r="D5" s="69"/>
    </row>
    <row r="6" spans="1:11" x14ac:dyDescent="0.3">
      <c r="A6" s="129" t="s">
        <v>112</v>
      </c>
      <c r="B6" s="34">
        <v>3.2128514056224897E-2</v>
      </c>
      <c r="C6" s="34">
        <v>0.1285140562249</v>
      </c>
      <c r="D6" s="69"/>
    </row>
    <row r="7" spans="1:11" x14ac:dyDescent="0.3">
      <c r="A7" s="129" t="s">
        <v>113</v>
      </c>
      <c r="B7" s="34">
        <v>1.2677106636838201E-2</v>
      </c>
      <c r="C7" s="34">
        <v>7.0842654735272195E-2</v>
      </c>
    </row>
    <row r="8" spans="1:11" x14ac:dyDescent="0.3">
      <c r="A8" s="129" t="s">
        <v>114</v>
      </c>
      <c r="B8" s="34">
        <v>2.54777070063694E-2</v>
      </c>
      <c r="C8" s="34">
        <v>0.17197452229299401</v>
      </c>
    </row>
    <row r="9" spans="1:11" x14ac:dyDescent="0.3">
      <c r="A9" s="29" t="s">
        <v>56</v>
      </c>
      <c r="K9" s="29" t="s">
        <v>262</v>
      </c>
    </row>
    <row r="10" spans="1:11" x14ac:dyDescent="0.3">
      <c r="B10" s="40"/>
      <c r="C10" s="40"/>
    </row>
    <row r="11" spans="1:11" x14ac:dyDescent="0.3">
      <c r="A11" s="101"/>
      <c r="B11" s="103"/>
      <c r="C11" s="103"/>
    </row>
    <row r="12" spans="1:11" x14ac:dyDescent="0.3">
      <c r="A12" s="101"/>
      <c r="B12" s="103"/>
      <c r="C12" s="103"/>
    </row>
    <row r="13" spans="1:11" x14ac:dyDescent="0.3">
      <c r="A13" s="101"/>
      <c r="B13" s="103"/>
      <c r="C13" s="103"/>
    </row>
    <row r="14" spans="1:11" x14ac:dyDescent="0.3">
      <c r="A14" s="101"/>
      <c r="B14" s="103"/>
      <c r="C14" s="103"/>
    </row>
    <row r="18" spans="1:21" ht="33" customHeight="1" x14ac:dyDescent="0.3">
      <c r="B18" s="5" t="s">
        <v>363</v>
      </c>
      <c r="C18" s="5" t="s">
        <v>364</v>
      </c>
    </row>
    <row r="19" spans="1:21" x14ac:dyDescent="0.3">
      <c r="A19" s="129" t="s">
        <v>209</v>
      </c>
      <c r="B19" s="34">
        <v>1.37030643072939E-2</v>
      </c>
      <c r="C19" s="34">
        <v>0.12753560638757</v>
      </c>
    </row>
    <row r="20" spans="1:21" x14ac:dyDescent="0.3">
      <c r="A20" s="129" t="s">
        <v>210</v>
      </c>
      <c r="B20" s="34">
        <v>1.0677083333333301E-2</v>
      </c>
      <c r="C20" s="34">
        <v>0.119661458333333</v>
      </c>
    </row>
    <row r="21" spans="1:21" x14ac:dyDescent="0.3">
      <c r="A21" s="29" t="s">
        <v>56</v>
      </c>
    </row>
    <row r="22" spans="1:21" x14ac:dyDescent="0.3">
      <c r="A22" s="130"/>
      <c r="B22" s="131"/>
      <c r="C22" s="131"/>
      <c r="D22" s="132"/>
      <c r="E22" s="131"/>
      <c r="U22" s="49"/>
    </row>
    <row r="23" spans="1:21" x14ac:dyDescent="0.3">
      <c r="A23" s="130"/>
      <c r="B23" s="131"/>
      <c r="C23" s="131"/>
      <c r="D23" s="132"/>
      <c r="E23" s="131"/>
      <c r="U23" s="49"/>
    </row>
    <row r="24" spans="1:21" ht="7.5" customHeight="1" x14ac:dyDescent="0.3">
      <c r="A24" s="130"/>
      <c r="B24" s="131"/>
      <c r="C24" s="131"/>
      <c r="D24" s="132"/>
      <c r="E24" s="131"/>
      <c r="G24" s="29" t="s">
        <v>262</v>
      </c>
      <c r="L24" s="110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21" ht="49.5" customHeight="1" x14ac:dyDescent="0.3">
      <c r="A25" s="131"/>
      <c r="B25" s="5" t="s">
        <v>365</v>
      </c>
      <c r="C25" s="5" t="s">
        <v>366</v>
      </c>
      <c r="D25" s="131"/>
      <c r="E25" s="131"/>
      <c r="U25" s="110"/>
    </row>
    <row r="26" spans="1:21" x14ac:dyDescent="0.3">
      <c r="A26" s="129" t="s">
        <v>100</v>
      </c>
      <c r="B26" s="34">
        <v>5.3368912608405599E-3</v>
      </c>
      <c r="C26" s="34">
        <v>0.11974649766511</v>
      </c>
      <c r="D26" s="131"/>
      <c r="E26" s="131"/>
      <c r="F26" s="131"/>
    </row>
    <row r="27" spans="1:21" x14ac:dyDescent="0.3">
      <c r="A27" s="129" t="s">
        <v>101</v>
      </c>
      <c r="B27" s="34">
        <v>8.3415112855740898E-3</v>
      </c>
      <c r="C27" s="34">
        <v>0.105004906771344</v>
      </c>
      <c r="D27" s="131"/>
      <c r="E27" s="131"/>
      <c r="F27" s="131"/>
    </row>
    <row r="28" spans="1:21" x14ac:dyDescent="0.3">
      <c r="A28" s="129" t="s">
        <v>102</v>
      </c>
      <c r="B28" s="34">
        <v>1.3484358144552301E-2</v>
      </c>
      <c r="C28" s="34">
        <v>0.120280474649407</v>
      </c>
      <c r="D28" s="131"/>
      <c r="E28" s="131"/>
      <c r="F28" s="131"/>
    </row>
    <row r="29" spans="1:21" x14ac:dyDescent="0.3">
      <c r="A29" s="129" t="s">
        <v>103</v>
      </c>
      <c r="B29" s="34">
        <v>1.1725293132328301E-2</v>
      </c>
      <c r="C29" s="34">
        <v>0.12953657174762701</v>
      </c>
      <c r="D29" s="131"/>
      <c r="E29" s="131"/>
      <c r="F29" s="131"/>
    </row>
    <row r="30" spans="1:21" x14ac:dyDescent="0.3">
      <c r="A30" s="129" t="s">
        <v>104</v>
      </c>
      <c r="B30" s="34">
        <v>1.21412803532009E-2</v>
      </c>
      <c r="C30" s="34">
        <v>0.119757174392936</v>
      </c>
      <c r="D30" s="131"/>
      <c r="E30" s="131"/>
      <c r="F30" s="131"/>
    </row>
    <row r="31" spans="1:21" x14ac:dyDescent="0.3">
      <c r="A31" s="129" t="s">
        <v>105</v>
      </c>
      <c r="B31" s="34">
        <v>1.3601741022850901E-2</v>
      </c>
      <c r="C31" s="34">
        <v>0.13601741022850899</v>
      </c>
      <c r="D31" s="131"/>
      <c r="E31" s="131"/>
      <c r="F31" s="131"/>
    </row>
    <row r="32" spans="1:21" x14ac:dyDescent="0.3">
      <c r="A32" s="129" t="s">
        <v>106</v>
      </c>
      <c r="B32" s="34">
        <v>2.0645844362096301E-2</v>
      </c>
      <c r="C32" s="34">
        <v>0.12228692429857101</v>
      </c>
      <c r="D32" s="131"/>
      <c r="E32" s="131"/>
      <c r="F32" s="131"/>
    </row>
    <row r="33" spans="1:6" x14ac:dyDescent="0.3">
      <c r="A33" s="129" t="s">
        <v>107</v>
      </c>
      <c r="B33" s="34">
        <v>1.72311348781937E-2</v>
      </c>
      <c r="C33" s="34">
        <v>0.11348781937017199</v>
      </c>
      <c r="D33" s="131"/>
      <c r="E33" s="131"/>
      <c r="F33" s="131"/>
    </row>
    <row r="34" spans="1:6" x14ac:dyDescent="0.3">
      <c r="A34" s="129" t="s">
        <v>108</v>
      </c>
      <c r="B34" s="34">
        <v>1.07913669064748E-2</v>
      </c>
      <c r="C34" s="34">
        <v>0.13237410071942399</v>
      </c>
      <c r="D34" s="131"/>
      <c r="E34" s="131"/>
      <c r="F34" s="131"/>
    </row>
    <row r="35" spans="1:6" x14ac:dyDescent="0.3">
      <c r="A35" s="29" t="s">
        <v>56</v>
      </c>
    </row>
    <row r="40" spans="1:6" ht="42.75" x14ac:dyDescent="0.3">
      <c r="A40" s="29" t="s">
        <v>262</v>
      </c>
      <c r="B40" s="5" t="s">
        <v>363</v>
      </c>
      <c r="C40" s="5" t="s">
        <v>364</v>
      </c>
    </row>
    <row r="41" spans="1:6" x14ac:dyDescent="0.3">
      <c r="A41" s="129" t="s">
        <v>367</v>
      </c>
      <c r="B41" s="34">
        <v>2.9003783102143799E-2</v>
      </c>
      <c r="C41" s="34">
        <v>0.19697351828499399</v>
      </c>
    </row>
    <row r="42" spans="1:6" ht="28.5" x14ac:dyDescent="0.3">
      <c r="A42" s="129" t="s">
        <v>368</v>
      </c>
      <c r="B42" s="34">
        <v>8.2417582417582402E-3</v>
      </c>
      <c r="C42" s="34">
        <v>8.4615384615384606E-2</v>
      </c>
    </row>
    <row r="43" spans="1:6" x14ac:dyDescent="0.3">
      <c r="A43" s="29" t="s">
        <v>56</v>
      </c>
    </row>
    <row r="45" spans="1:6" ht="42.75" x14ac:dyDescent="0.3">
      <c r="A45" s="29" t="s">
        <v>262</v>
      </c>
      <c r="B45" s="5" t="s">
        <v>363</v>
      </c>
      <c r="C45" s="5" t="s">
        <v>364</v>
      </c>
    </row>
    <row r="46" spans="1:6" x14ac:dyDescent="0.3">
      <c r="A46" s="129" t="s">
        <v>369</v>
      </c>
      <c r="B46" s="34">
        <v>2.7247956403269801E-3</v>
      </c>
      <c r="C46" s="34">
        <v>0.113533151680291</v>
      </c>
      <c r="D46" s="110"/>
    </row>
    <row r="47" spans="1:6" x14ac:dyDescent="0.3">
      <c r="A47" s="129" t="s">
        <v>370</v>
      </c>
      <c r="B47" s="34">
        <v>1.27223320158103E-2</v>
      </c>
      <c r="C47" s="34">
        <v>0.12203557312252999</v>
      </c>
      <c r="D47" s="110"/>
    </row>
    <row r="48" spans="1:6" x14ac:dyDescent="0.3">
      <c r="A48" s="29" t="s">
        <v>56</v>
      </c>
    </row>
    <row r="50" spans="1:3" ht="42.75" x14ac:dyDescent="0.3">
      <c r="A50" s="5" t="s">
        <v>314</v>
      </c>
      <c r="B50" s="5" t="s">
        <v>363</v>
      </c>
      <c r="C50" s="5" t="s">
        <v>371</v>
      </c>
    </row>
    <row r="51" spans="1:3" ht="26.25" customHeight="1" x14ac:dyDescent="0.3">
      <c r="A51" s="133" t="s">
        <v>343</v>
      </c>
      <c r="B51" s="34">
        <v>0</v>
      </c>
      <c r="C51" s="34">
        <v>0.11988304093567299</v>
      </c>
    </row>
    <row r="52" spans="1:3" x14ac:dyDescent="0.3">
      <c r="A52" s="133" t="s">
        <v>149</v>
      </c>
      <c r="B52" s="34">
        <v>1.3909440662918E-2</v>
      </c>
      <c r="C52" s="34">
        <v>0.134063332346848</v>
      </c>
    </row>
    <row r="53" spans="1:3" x14ac:dyDescent="0.3">
      <c r="A53" s="133" t="s">
        <v>145</v>
      </c>
      <c r="B53" s="34">
        <v>1.9920318725099601E-3</v>
      </c>
      <c r="C53" s="34">
        <v>0.109561752988048</v>
      </c>
    </row>
    <row r="54" spans="1:3" x14ac:dyDescent="0.3">
      <c r="A54" s="133" t="s">
        <v>147</v>
      </c>
      <c r="B54" s="34">
        <v>6.6666666666666693E-2</v>
      </c>
      <c r="C54" s="34">
        <v>0.4</v>
      </c>
    </row>
    <row r="55" spans="1:3" x14ac:dyDescent="0.3">
      <c r="A55" s="133" t="s">
        <v>155</v>
      </c>
      <c r="B55" s="34">
        <v>8.2815734989648004E-3</v>
      </c>
      <c r="C55" s="34">
        <v>0.122153209109731</v>
      </c>
    </row>
    <row r="56" spans="1:3" x14ac:dyDescent="0.3">
      <c r="A56" s="133" t="s">
        <v>159</v>
      </c>
      <c r="B56" s="34">
        <v>3.3670033670033699E-3</v>
      </c>
      <c r="C56" s="34">
        <v>5.7239057239057201E-2</v>
      </c>
    </row>
    <row r="57" spans="1:3" x14ac:dyDescent="0.3">
      <c r="A57" s="133" t="s">
        <v>125</v>
      </c>
      <c r="B57" s="34">
        <v>1.1450381679389301E-2</v>
      </c>
      <c r="C57" s="34">
        <v>0.101145038167939</v>
      </c>
    </row>
    <row r="58" spans="1:3" x14ac:dyDescent="0.3">
      <c r="A58" s="133" t="s">
        <v>157</v>
      </c>
      <c r="B58" s="34">
        <v>1.9230769230769201E-2</v>
      </c>
      <c r="C58" s="34">
        <v>0.19871794871794901</v>
      </c>
    </row>
    <row r="59" spans="1:3" x14ac:dyDescent="0.3">
      <c r="A59" s="133" t="s">
        <v>131</v>
      </c>
      <c r="B59" s="34">
        <v>0</v>
      </c>
      <c r="C59" s="34">
        <v>0.17499999999999999</v>
      </c>
    </row>
    <row r="60" spans="1:3" x14ac:dyDescent="0.3">
      <c r="A60" s="133" t="s">
        <v>139</v>
      </c>
      <c r="B60" s="34">
        <v>1.02040816326531E-2</v>
      </c>
      <c r="C60" s="34">
        <v>0.136054421768707</v>
      </c>
    </row>
    <row r="61" spans="1:3" x14ac:dyDescent="0.3">
      <c r="A61" s="133" t="s">
        <v>180</v>
      </c>
      <c r="B61" s="34">
        <v>6.7061143984220896E-3</v>
      </c>
      <c r="C61" s="34">
        <v>9.1124260355029602E-2</v>
      </c>
    </row>
    <row r="62" spans="1:3" x14ac:dyDescent="0.3">
      <c r="A62" s="133" t="s">
        <v>153</v>
      </c>
      <c r="B62" s="34">
        <v>3.3333333333333298E-2</v>
      </c>
      <c r="C62" s="34">
        <v>0.3</v>
      </c>
    </row>
    <row r="63" spans="1:3" x14ac:dyDescent="0.3">
      <c r="A63" s="133" t="s">
        <v>163</v>
      </c>
      <c r="B63" s="34">
        <v>2.1645021645021602E-3</v>
      </c>
      <c r="C63" s="34">
        <v>7.0346320346320407E-2</v>
      </c>
    </row>
    <row r="64" spans="1:3" x14ac:dyDescent="0.3">
      <c r="A64" s="133" t="s">
        <v>161</v>
      </c>
      <c r="B64" s="34">
        <v>0</v>
      </c>
      <c r="C64" s="34">
        <v>0.17293233082706799</v>
      </c>
    </row>
    <row r="65" spans="1:4" x14ac:dyDescent="0.3">
      <c r="A65" s="133" t="s">
        <v>135</v>
      </c>
      <c r="B65" s="34">
        <v>0</v>
      </c>
      <c r="C65" s="34">
        <v>0.230769230769231</v>
      </c>
    </row>
    <row r="66" spans="1:4" x14ac:dyDescent="0.3">
      <c r="A66" s="133" t="s">
        <v>143</v>
      </c>
      <c r="B66" s="34">
        <v>2.12355212355212E-2</v>
      </c>
      <c r="C66" s="34">
        <v>0.16023166023165999</v>
      </c>
    </row>
    <row r="67" spans="1:4" x14ac:dyDescent="0.3">
      <c r="A67" s="133" t="s">
        <v>133</v>
      </c>
      <c r="B67" s="34">
        <v>7.5187969924812E-3</v>
      </c>
      <c r="C67" s="34">
        <v>0.21804511278195499</v>
      </c>
    </row>
    <row r="68" spans="1:4" x14ac:dyDescent="0.3">
      <c r="A68" s="133" t="s">
        <v>353</v>
      </c>
      <c r="B68" s="34">
        <v>1.3559322033898299E-2</v>
      </c>
      <c r="C68" s="34">
        <v>2.0338983050847501E-2</v>
      </c>
    </row>
    <row r="69" spans="1:4" x14ac:dyDescent="0.3">
      <c r="A69" s="133" t="s">
        <v>151</v>
      </c>
      <c r="B69" s="34">
        <v>0</v>
      </c>
      <c r="C69" s="34">
        <v>0.19480519480519501</v>
      </c>
    </row>
    <row r="70" spans="1:4" x14ac:dyDescent="0.3">
      <c r="A70" s="133" t="s">
        <v>119</v>
      </c>
      <c r="B70" s="34">
        <v>0</v>
      </c>
      <c r="C70" s="34">
        <v>4.0540540540540501E-2</v>
      </c>
    </row>
    <row r="71" spans="1:4" ht="28.5" x14ac:dyDescent="0.3">
      <c r="A71" s="133" t="s">
        <v>317</v>
      </c>
      <c r="B71" s="34">
        <v>2.6993094789705002E-2</v>
      </c>
      <c r="C71" s="34">
        <v>0.14657878217200301</v>
      </c>
    </row>
    <row r="72" spans="1:4" ht="28.5" x14ac:dyDescent="0.3">
      <c r="A72" s="133" t="s">
        <v>318</v>
      </c>
      <c r="B72" s="34">
        <v>2.1208907741251302E-3</v>
      </c>
      <c r="C72" s="34">
        <v>9.1198303287380697E-2</v>
      </c>
    </row>
    <row r="73" spans="1:4" x14ac:dyDescent="0.3">
      <c r="A73" s="29" t="s">
        <v>56</v>
      </c>
    </row>
    <row r="75" spans="1:4" x14ac:dyDescent="0.3">
      <c r="B75" s="40"/>
      <c r="C75" s="40"/>
      <c r="D75" s="40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32"/>
  <sheetViews>
    <sheetView showGridLines="0" zoomScale="120" zoomScaleNormal="120" workbookViewId="0">
      <selection activeCell="E3" sqref="E3"/>
    </sheetView>
  </sheetViews>
  <sheetFormatPr baseColWidth="10" defaultColWidth="12.85546875" defaultRowHeight="12.75" x14ac:dyDescent="0.2"/>
  <cols>
    <col min="1" max="1" width="31.140625" style="19" customWidth="1"/>
    <col min="2" max="1023" width="12.85546875" style="19"/>
  </cols>
  <sheetData>
    <row r="1" spans="1:6" x14ac:dyDescent="0.2">
      <c r="A1" s="20" t="s">
        <v>57</v>
      </c>
    </row>
    <row r="2" spans="1:6" x14ac:dyDescent="0.2">
      <c r="A2" s="21"/>
    </row>
    <row r="3" spans="1:6" ht="37.9" customHeight="1" x14ac:dyDescent="0.2">
      <c r="A3" s="22" t="s">
        <v>58</v>
      </c>
      <c r="B3" s="22">
        <v>2020</v>
      </c>
      <c r="C3" s="22">
        <v>2021</v>
      </c>
      <c r="D3" s="22">
        <v>2022</v>
      </c>
      <c r="E3" s="22">
        <v>2023</v>
      </c>
      <c r="F3" s="22">
        <v>2024</v>
      </c>
    </row>
    <row r="4" spans="1:6" ht="25.5" x14ac:dyDescent="0.2">
      <c r="A4" s="23" t="s">
        <v>59</v>
      </c>
      <c r="B4" s="24">
        <v>6754</v>
      </c>
      <c r="C4" s="24">
        <v>9996</v>
      </c>
      <c r="D4" s="24">
        <v>11313</v>
      </c>
      <c r="E4" s="24">
        <v>13357</v>
      </c>
      <c r="F4" s="24">
        <v>12486</v>
      </c>
    </row>
    <row r="5" spans="1:6" ht="25.5" x14ac:dyDescent="0.2">
      <c r="A5" s="23" t="s">
        <v>60</v>
      </c>
      <c r="B5" s="24">
        <v>1370</v>
      </c>
      <c r="C5" s="24">
        <v>1156</v>
      </c>
      <c r="D5" s="24">
        <v>2053</v>
      </c>
      <c r="E5" s="24">
        <v>1301</v>
      </c>
      <c r="F5" s="24">
        <v>1351</v>
      </c>
    </row>
    <row r="6" spans="1:6" ht="25.5" x14ac:dyDescent="0.2">
      <c r="A6" s="23" t="s">
        <v>61</v>
      </c>
      <c r="B6" s="24">
        <v>2319</v>
      </c>
      <c r="C6" s="24">
        <v>1096</v>
      </c>
      <c r="D6" s="24">
        <v>338</v>
      </c>
      <c r="E6" s="24">
        <v>2047</v>
      </c>
      <c r="F6" s="24">
        <f>2913+185</f>
        <v>3098</v>
      </c>
    </row>
    <row r="7" spans="1:6" ht="38.25" x14ac:dyDescent="0.2">
      <c r="A7" s="23" t="s">
        <v>62</v>
      </c>
      <c r="B7" s="24">
        <v>794</v>
      </c>
      <c r="C7" s="24">
        <v>1068</v>
      </c>
      <c r="D7" s="24">
        <v>736</v>
      </c>
      <c r="E7" s="24">
        <v>522</v>
      </c>
      <c r="F7" s="24">
        <v>1023</v>
      </c>
    </row>
    <row r="8" spans="1:6" ht="25.5" x14ac:dyDescent="0.2">
      <c r="A8" s="23" t="s">
        <v>63</v>
      </c>
      <c r="B8" s="24">
        <v>94025</v>
      </c>
      <c r="C8" s="24">
        <v>103840</v>
      </c>
      <c r="D8" s="24">
        <v>124089</v>
      </c>
      <c r="E8" s="24">
        <v>152857</v>
      </c>
      <c r="F8" s="24">
        <v>156556</v>
      </c>
    </row>
    <row r="9" spans="1:6" ht="38.25" x14ac:dyDescent="0.2">
      <c r="A9" s="23" t="s">
        <v>64</v>
      </c>
      <c r="B9" s="24">
        <v>1736</v>
      </c>
      <c r="C9" s="24">
        <v>2663</v>
      </c>
      <c r="D9" s="24">
        <v>2298</v>
      </c>
      <c r="E9" s="24">
        <v>3304</v>
      </c>
      <c r="F9" s="24">
        <v>2788</v>
      </c>
    </row>
    <row r="10" spans="1:6" ht="38.25" x14ac:dyDescent="0.2">
      <c r="A10" s="23" t="s">
        <v>65</v>
      </c>
      <c r="B10" s="24">
        <v>581</v>
      </c>
      <c r="C10" s="24">
        <v>293</v>
      </c>
      <c r="D10" s="24">
        <v>384</v>
      </c>
      <c r="E10" s="24">
        <v>414</v>
      </c>
      <c r="F10" s="24">
        <v>232</v>
      </c>
    </row>
    <row r="11" spans="1:6" ht="25.5" x14ac:dyDescent="0.2">
      <c r="A11" s="23" t="s">
        <v>66</v>
      </c>
      <c r="B11" s="24">
        <v>490</v>
      </c>
      <c r="C11" s="24">
        <v>426</v>
      </c>
      <c r="D11" s="24">
        <v>472</v>
      </c>
      <c r="E11" s="24">
        <v>544</v>
      </c>
      <c r="F11" s="24">
        <v>163</v>
      </c>
    </row>
    <row r="12" spans="1:6" ht="25.5" x14ac:dyDescent="0.2">
      <c r="A12" s="23" t="s">
        <v>67</v>
      </c>
      <c r="B12" s="24">
        <v>19</v>
      </c>
      <c r="C12" s="24">
        <v>30</v>
      </c>
      <c r="D12" s="24">
        <v>44</v>
      </c>
      <c r="E12" s="24">
        <v>22</v>
      </c>
      <c r="F12" s="24">
        <v>90</v>
      </c>
    </row>
    <row r="13" spans="1:6" ht="51" x14ac:dyDescent="0.2">
      <c r="A13" s="23" t="s">
        <v>68</v>
      </c>
      <c r="B13" s="24">
        <v>2596</v>
      </c>
      <c r="C13" s="24">
        <v>6018</v>
      </c>
      <c r="D13" s="24">
        <v>7854</v>
      </c>
      <c r="E13" s="24">
        <v>10335</v>
      </c>
      <c r="F13" s="24">
        <v>8236</v>
      </c>
    </row>
    <row r="14" spans="1:6" ht="38.25" x14ac:dyDescent="0.2">
      <c r="A14" s="23" t="s">
        <v>435</v>
      </c>
      <c r="B14" s="24">
        <v>11187</v>
      </c>
      <c r="C14" s="24">
        <v>2211</v>
      </c>
      <c r="D14" s="24">
        <v>5318</v>
      </c>
      <c r="E14" s="24">
        <v>7438</v>
      </c>
      <c r="F14" s="24">
        <v>3793</v>
      </c>
    </row>
    <row r="15" spans="1:6" x14ac:dyDescent="0.2">
      <c r="A15" s="19" t="s">
        <v>56</v>
      </c>
    </row>
    <row r="16" spans="1:6" x14ac:dyDescent="0.2">
      <c r="A16" s="19" t="s">
        <v>69</v>
      </c>
    </row>
    <row r="23" spans="1:1" x14ac:dyDescent="0.2">
      <c r="A23" s="25" t="s">
        <v>70</v>
      </c>
    </row>
    <row r="24" spans="1:1" x14ac:dyDescent="0.2">
      <c r="A24" s="26" t="s">
        <v>72</v>
      </c>
    </row>
    <row r="25" spans="1:1" x14ac:dyDescent="0.2">
      <c r="A25" s="27" t="s">
        <v>73</v>
      </c>
    </row>
    <row r="26" spans="1:1" x14ac:dyDescent="0.2">
      <c r="A26" s="27" t="s">
        <v>74</v>
      </c>
    </row>
    <row r="27" spans="1:1" x14ac:dyDescent="0.2">
      <c r="A27" s="27" t="s">
        <v>75</v>
      </c>
    </row>
    <row r="28" spans="1:1" x14ac:dyDescent="0.2">
      <c r="A28" s="27" t="s">
        <v>76</v>
      </c>
    </row>
    <row r="29" spans="1:1" x14ac:dyDescent="0.2">
      <c r="A29" s="28" t="s">
        <v>77</v>
      </c>
    </row>
    <row r="30" spans="1:1" x14ac:dyDescent="0.2">
      <c r="A30"/>
    </row>
    <row r="31" spans="1:1" x14ac:dyDescent="0.2">
      <c r="A31"/>
    </row>
    <row r="32" spans="1:1" x14ac:dyDescent="0.2">
      <c r="A32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I8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49" style="29" customWidth="1"/>
    <col min="2" max="1016" width="11.7109375" style="29"/>
    <col min="1017" max="1023" width="12.85546875" style="29" customWidth="1"/>
  </cols>
  <sheetData>
    <row r="1" spans="1:6" x14ac:dyDescent="0.3">
      <c r="A1" s="63" t="s">
        <v>10</v>
      </c>
    </row>
    <row r="4" spans="1:6" x14ac:dyDescent="0.3">
      <c r="A4" s="5" t="s">
        <v>372</v>
      </c>
      <c r="B4" s="5">
        <v>2020</v>
      </c>
      <c r="C4" s="5">
        <v>2021</v>
      </c>
      <c r="D4" s="5">
        <v>2022</v>
      </c>
      <c r="E4" s="5">
        <v>2023</v>
      </c>
      <c r="F4" s="5">
        <v>2024</v>
      </c>
    </row>
    <row r="5" spans="1:6" ht="32.25" customHeight="1" x14ac:dyDescent="0.3">
      <c r="A5" s="1" t="s">
        <v>84</v>
      </c>
      <c r="B5" s="34">
        <v>0.94640000000000002</v>
      </c>
      <c r="C5" s="34">
        <v>0.95142462658466198</v>
      </c>
      <c r="D5" s="34">
        <v>0.95499999999999996</v>
      </c>
      <c r="E5" s="34">
        <v>0.95038943447341695</v>
      </c>
      <c r="F5" s="34">
        <v>0.94499999999999995</v>
      </c>
    </row>
    <row r="6" spans="1:6" ht="25.5" customHeight="1" x14ac:dyDescent="0.3">
      <c r="A6" s="1" t="s">
        <v>85</v>
      </c>
      <c r="B6" s="34">
        <v>0.86299999999999999</v>
      </c>
      <c r="C6" s="34">
        <v>0.9375</v>
      </c>
      <c r="D6" s="34">
        <v>0.95899999999999996</v>
      </c>
      <c r="E6" s="34">
        <v>0.93251028806584302</v>
      </c>
      <c r="F6" s="34">
        <v>0.91200000000000003</v>
      </c>
    </row>
    <row r="7" spans="1:6" ht="29.25" customHeight="1" x14ac:dyDescent="0.3">
      <c r="A7" s="1" t="s">
        <v>86</v>
      </c>
      <c r="B7" s="34">
        <v>0.94059999999999999</v>
      </c>
      <c r="C7" s="34">
        <v>0.875449101796407</v>
      </c>
      <c r="D7" s="34">
        <v>0.94399999999999995</v>
      </c>
      <c r="E7" s="34">
        <v>0.92933083176985598</v>
      </c>
      <c r="F7" s="34">
        <v>0.90600000000000003</v>
      </c>
    </row>
    <row r="8" spans="1:6" x14ac:dyDescent="0.3">
      <c r="A8" s="29" t="s">
        <v>56</v>
      </c>
      <c r="B8" s="134"/>
      <c r="C8" s="134"/>
      <c r="D8" s="134"/>
      <c r="E8" s="134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J59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28.7109375" style="29" customWidth="1"/>
    <col min="2" max="2" width="13" style="29" customWidth="1"/>
    <col min="3" max="3" width="14.85546875" style="29" customWidth="1"/>
    <col min="4" max="6" width="11.7109375" style="29"/>
    <col min="7" max="7" width="13.85546875" style="29" customWidth="1"/>
    <col min="8" max="8" width="14" style="29" customWidth="1"/>
    <col min="9" max="9" width="14.28515625" style="29" customWidth="1"/>
    <col min="10" max="10" width="15" style="29" customWidth="1"/>
    <col min="11" max="1024" width="11.7109375" style="29"/>
  </cols>
  <sheetData>
    <row r="1" spans="1:14" x14ac:dyDescent="0.3">
      <c r="A1" s="50" t="s">
        <v>373</v>
      </c>
    </row>
    <row r="2" spans="1:14" s="29" customFormat="1" x14ac:dyDescent="0.3"/>
    <row r="3" spans="1:14" s="29" customFormat="1" ht="15.6" customHeight="1" x14ac:dyDescent="0.3">
      <c r="B3" s="156" t="s">
        <v>374</v>
      </c>
      <c r="C3" s="156"/>
      <c r="D3" s="156"/>
      <c r="I3" s="29" t="s">
        <v>262</v>
      </c>
    </row>
    <row r="4" spans="1:14" s="29" customFormat="1" x14ac:dyDescent="0.3">
      <c r="A4" s="32" t="s">
        <v>184</v>
      </c>
      <c r="B4" s="5" t="s">
        <v>257</v>
      </c>
      <c r="C4" s="5" t="s">
        <v>320</v>
      </c>
      <c r="D4" s="5" t="s">
        <v>319</v>
      </c>
    </row>
    <row r="5" spans="1:14" s="29" customFormat="1" x14ac:dyDescent="0.3">
      <c r="A5" s="133" t="s">
        <v>111</v>
      </c>
      <c r="B5" s="34">
        <v>0.94540199122149704</v>
      </c>
      <c r="C5" s="34">
        <v>0.90404929577464799</v>
      </c>
      <c r="D5" s="34">
        <v>0.89978213507625304</v>
      </c>
    </row>
    <row r="6" spans="1:14" s="29" customFormat="1" x14ac:dyDescent="0.3">
      <c r="A6" s="133" t="s">
        <v>112</v>
      </c>
      <c r="B6" s="34">
        <v>0.94587945879458801</v>
      </c>
      <c r="C6" s="34">
        <v>1</v>
      </c>
      <c r="D6" s="34">
        <v>0.95161290322580605</v>
      </c>
    </row>
    <row r="7" spans="1:14" s="29" customFormat="1" x14ac:dyDescent="0.3">
      <c r="A7" s="133" t="s">
        <v>375</v>
      </c>
      <c r="B7" s="34">
        <v>0.939306358381503</v>
      </c>
      <c r="C7" s="34" t="s">
        <v>311</v>
      </c>
      <c r="D7" s="34">
        <v>0.92744479495268095</v>
      </c>
    </row>
    <row r="8" spans="1:14" s="29" customFormat="1" x14ac:dyDescent="0.3">
      <c r="A8" s="29" t="s">
        <v>56</v>
      </c>
      <c r="B8" s="80"/>
      <c r="C8" s="80"/>
    </row>
    <row r="9" spans="1:14" s="29" customFormat="1" x14ac:dyDescent="0.3">
      <c r="B9" s="80"/>
      <c r="C9" s="80"/>
    </row>
    <row r="10" spans="1:14" s="29" customFormat="1" x14ac:dyDescent="0.3">
      <c r="B10" s="80"/>
      <c r="C10" s="80"/>
    </row>
    <row r="11" spans="1:14" s="29" customFormat="1" x14ac:dyDescent="0.3">
      <c r="B11" s="80"/>
      <c r="C11" s="80"/>
    </row>
    <row r="12" spans="1:14" s="29" customFormat="1" x14ac:dyDescent="0.3"/>
    <row r="13" spans="1:14" s="29" customFormat="1" ht="15.6" customHeight="1" x14ac:dyDescent="0.3">
      <c r="A13" s="156" t="s">
        <v>374</v>
      </c>
      <c r="B13" s="156"/>
      <c r="C13" s="156"/>
    </row>
    <row r="14" spans="1:14" ht="28.5" x14ac:dyDescent="0.3">
      <c r="A14" s="5" t="s">
        <v>376</v>
      </c>
      <c r="B14" s="5" t="s">
        <v>377</v>
      </c>
      <c r="C14" s="5" t="s">
        <v>378</v>
      </c>
      <c r="N14" s="40"/>
    </row>
    <row r="15" spans="1:14" x14ac:dyDescent="0.3">
      <c r="A15" s="133" t="s">
        <v>257</v>
      </c>
      <c r="B15" s="34">
        <v>0.95996851456201504</v>
      </c>
      <c r="C15" s="34">
        <v>0.88647237929534595</v>
      </c>
      <c r="D15" s="49"/>
    </row>
    <row r="16" spans="1:14" x14ac:dyDescent="0.3">
      <c r="A16" s="133" t="s">
        <v>320</v>
      </c>
      <c r="B16" s="34">
        <v>0.91350906095551898</v>
      </c>
      <c r="C16" s="34">
        <v>0.86666666666666703</v>
      </c>
      <c r="D16" s="49"/>
    </row>
    <row r="17" spans="1:10" x14ac:dyDescent="0.3">
      <c r="A17" s="133" t="s">
        <v>319</v>
      </c>
      <c r="B17" s="34">
        <v>0.96632124352331605</v>
      </c>
      <c r="C17" s="34">
        <v>0.89423585404547901</v>
      </c>
      <c r="D17" s="49"/>
    </row>
    <row r="18" spans="1:10" x14ac:dyDescent="0.3">
      <c r="A18" s="29" t="s">
        <v>56</v>
      </c>
    </row>
    <row r="23" spans="1:10" ht="15.6" customHeight="1" x14ac:dyDescent="0.3">
      <c r="B23" s="156" t="s">
        <v>374</v>
      </c>
      <c r="C23" s="156"/>
      <c r="D23" s="156"/>
    </row>
    <row r="24" spans="1:10" x14ac:dyDescent="0.3">
      <c r="B24" s="5" t="s">
        <v>379</v>
      </c>
      <c r="C24" s="5" t="s">
        <v>320</v>
      </c>
      <c r="D24" s="5" t="s">
        <v>319</v>
      </c>
    </row>
    <row r="25" spans="1:10" x14ac:dyDescent="0.3">
      <c r="A25" s="133" t="s">
        <v>209</v>
      </c>
      <c r="B25" s="34">
        <v>0.95402114706824703</v>
      </c>
      <c r="C25" s="34">
        <v>0.96437054631829</v>
      </c>
      <c r="D25" s="1">
        <v>0.90720118782479597</v>
      </c>
    </row>
    <row r="26" spans="1:10" x14ac:dyDescent="0.3">
      <c r="A26" s="133" t="s">
        <v>210</v>
      </c>
      <c r="B26" s="34">
        <v>0.93333333333333302</v>
      </c>
      <c r="C26" s="34">
        <v>0.88578371810449597</v>
      </c>
      <c r="D26" s="1">
        <v>0.90537634408602097</v>
      </c>
    </row>
    <row r="27" spans="1:10" x14ac:dyDescent="0.3">
      <c r="A27" s="29" t="s">
        <v>56</v>
      </c>
    </row>
    <row r="30" spans="1:10" x14ac:dyDescent="0.3">
      <c r="D30" s="80"/>
      <c r="G30" s="80"/>
    </row>
    <row r="31" spans="1:10" x14ac:dyDescent="0.3">
      <c r="D31" s="80"/>
      <c r="G31" s="80"/>
    </row>
    <row r="32" spans="1:10" x14ac:dyDescent="0.3">
      <c r="B32" s="5" t="s">
        <v>100</v>
      </c>
      <c r="C32" s="5" t="s">
        <v>101</v>
      </c>
      <c r="D32" s="5" t="s">
        <v>102</v>
      </c>
      <c r="E32" s="5" t="s">
        <v>103</v>
      </c>
      <c r="F32" s="5" t="s">
        <v>104</v>
      </c>
      <c r="G32" s="5" t="s">
        <v>105</v>
      </c>
      <c r="H32" s="5" t="s">
        <v>106</v>
      </c>
      <c r="I32" s="5" t="s">
        <v>107</v>
      </c>
      <c r="J32" s="5" t="s">
        <v>108</v>
      </c>
    </row>
    <row r="33" spans="1:26" x14ac:dyDescent="0.3">
      <c r="A33" s="34" t="s">
        <v>380</v>
      </c>
      <c r="B33" s="34">
        <v>0.89735733435465304</v>
      </c>
      <c r="C33" s="34">
        <v>0.93870789618994999</v>
      </c>
      <c r="D33" s="34">
        <v>0.95134123518403002</v>
      </c>
      <c r="E33" s="34">
        <v>0.95885042455911196</v>
      </c>
      <c r="F33" s="34">
        <v>0.94238156209987201</v>
      </c>
      <c r="G33" s="34">
        <v>0.94076433121019098</v>
      </c>
      <c r="H33" s="34">
        <v>0.94125078963992403</v>
      </c>
      <c r="I33" s="34">
        <v>0.93970893970893998</v>
      </c>
      <c r="J33" s="34">
        <v>0.94860994102780105</v>
      </c>
    </row>
    <row r="34" spans="1:26" x14ac:dyDescent="0.3">
      <c r="A34" s="29" t="s">
        <v>56</v>
      </c>
    </row>
    <row r="36" spans="1:26" ht="28.5" x14ac:dyDescent="0.3">
      <c r="A36" s="5" t="s">
        <v>381</v>
      </c>
      <c r="B36" s="5" t="s">
        <v>382</v>
      </c>
    </row>
    <row r="37" spans="1:26" ht="28.5" x14ac:dyDescent="0.3">
      <c r="A37" s="1" t="s">
        <v>383</v>
      </c>
      <c r="B37" s="34">
        <v>0.95348837209302295</v>
      </c>
    </row>
    <row r="38" spans="1:26" x14ac:dyDescent="0.3">
      <c r="A38" s="1" t="s">
        <v>149</v>
      </c>
      <c r="B38" s="34">
        <v>0.96528016500515701</v>
      </c>
    </row>
    <row r="39" spans="1:26" x14ac:dyDescent="0.3">
      <c r="A39" s="1" t="s">
        <v>145</v>
      </c>
      <c r="B39" s="34">
        <v>0.95067264573990995</v>
      </c>
    </row>
    <row r="40" spans="1:26" x14ac:dyDescent="0.3">
      <c r="A40" s="1" t="s">
        <v>147</v>
      </c>
      <c r="B40" s="34">
        <v>1</v>
      </c>
    </row>
    <row r="41" spans="1:26" x14ac:dyDescent="0.3">
      <c r="A41" s="1" t="s">
        <v>155</v>
      </c>
      <c r="B41" s="34">
        <v>0.93809523809523798</v>
      </c>
    </row>
    <row r="42" spans="1:26" x14ac:dyDescent="0.3">
      <c r="A42" s="1" t="s">
        <v>159</v>
      </c>
      <c r="B42" s="34">
        <v>0.99301919720767895</v>
      </c>
    </row>
    <row r="43" spans="1:26" ht="28.5" x14ac:dyDescent="0.3">
      <c r="A43" s="1" t="s">
        <v>384</v>
      </c>
      <c r="B43" s="34">
        <v>0.8</v>
      </c>
    </row>
    <row r="44" spans="1:26" x14ac:dyDescent="0.3">
      <c r="A44" s="1" t="s">
        <v>157</v>
      </c>
      <c r="B44" s="34">
        <v>0.95901639344262302</v>
      </c>
    </row>
    <row r="45" spans="1:26" x14ac:dyDescent="0.3">
      <c r="A45" s="1" t="s">
        <v>131</v>
      </c>
      <c r="B45" s="34">
        <v>0.87850467289719603</v>
      </c>
      <c r="W45" s="29" t="s">
        <v>385</v>
      </c>
    </row>
    <row r="46" spans="1:26" ht="28.5" x14ac:dyDescent="0.3">
      <c r="A46" s="1" t="s">
        <v>352</v>
      </c>
      <c r="B46" s="34">
        <v>0.936254980079681</v>
      </c>
      <c r="X46" s="29" t="s">
        <v>386</v>
      </c>
      <c r="Y46" s="29" t="s">
        <v>387</v>
      </c>
    </row>
    <row r="47" spans="1:26" x14ac:dyDescent="0.3">
      <c r="A47" s="1" t="s">
        <v>180</v>
      </c>
      <c r="B47" s="34">
        <v>0.94468267581475096</v>
      </c>
      <c r="W47" s="29" t="s">
        <v>283</v>
      </c>
      <c r="X47" s="29">
        <v>488</v>
      </c>
      <c r="Y47" s="29">
        <v>406</v>
      </c>
      <c r="Z47" s="29">
        <v>0.83196721311475397</v>
      </c>
    </row>
    <row r="48" spans="1:26" ht="26.1" customHeight="1" x14ac:dyDescent="0.3">
      <c r="A48" s="1" t="s">
        <v>153</v>
      </c>
      <c r="B48" s="34">
        <v>0.99</v>
      </c>
      <c r="W48" s="29" t="s">
        <v>281</v>
      </c>
      <c r="X48" s="29">
        <v>1329</v>
      </c>
      <c r="Y48" s="29">
        <v>1204</v>
      </c>
      <c r="Z48" s="29">
        <v>0.90594431903687</v>
      </c>
    </row>
    <row r="49" spans="1:26" ht="26.1" customHeight="1" x14ac:dyDescent="0.3">
      <c r="A49" s="1" t="s">
        <v>163</v>
      </c>
      <c r="B49" s="34">
        <v>0.98366394399066504</v>
      </c>
      <c r="W49" s="29" t="s">
        <v>285</v>
      </c>
      <c r="X49" s="29">
        <v>382</v>
      </c>
      <c r="Y49" s="29">
        <v>332</v>
      </c>
      <c r="Z49" s="29">
        <v>0.86910994764397898</v>
      </c>
    </row>
    <row r="50" spans="1:26" ht="26.1" customHeight="1" x14ac:dyDescent="0.3">
      <c r="A50" s="1" t="s">
        <v>161</v>
      </c>
      <c r="B50" s="34">
        <v>0.96363636363636396</v>
      </c>
      <c r="W50" s="29" t="s">
        <v>288</v>
      </c>
      <c r="X50" s="29">
        <v>502</v>
      </c>
      <c r="Y50" s="29">
        <v>447</v>
      </c>
      <c r="Z50" s="29">
        <v>0.89043824701195196</v>
      </c>
    </row>
    <row r="51" spans="1:26" ht="26.1" customHeight="1" x14ac:dyDescent="0.3">
      <c r="A51" s="1" t="s">
        <v>135</v>
      </c>
      <c r="B51" s="34">
        <v>1</v>
      </c>
      <c r="W51" s="29" t="s">
        <v>291</v>
      </c>
      <c r="X51" s="29">
        <v>254</v>
      </c>
      <c r="Y51" s="29">
        <v>232</v>
      </c>
      <c r="Z51" s="29">
        <v>0.91338582677165403</v>
      </c>
    </row>
    <row r="52" spans="1:26" ht="28.5" x14ac:dyDescent="0.3">
      <c r="A52" s="1" t="s">
        <v>388</v>
      </c>
      <c r="B52" s="34">
        <v>0.96580188679245305</v>
      </c>
      <c r="W52" s="29" t="s">
        <v>287</v>
      </c>
      <c r="X52" s="29">
        <v>632</v>
      </c>
      <c r="Y52" s="29">
        <v>549</v>
      </c>
      <c r="Z52" s="29">
        <v>0.868670886075949</v>
      </c>
    </row>
    <row r="53" spans="1:26" ht="28.5" x14ac:dyDescent="0.3">
      <c r="A53" s="1" t="s">
        <v>389</v>
      </c>
      <c r="B53" s="34">
        <v>0.87378640776699001</v>
      </c>
      <c r="W53" s="29" t="s">
        <v>282</v>
      </c>
      <c r="X53" s="29">
        <v>231</v>
      </c>
      <c r="Y53" s="29">
        <v>187</v>
      </c>
      <c r="Z53" s="29">
        <v>0.80952380952380998</v>
      </c>
    </row>
    <row r="54" spans="1:26" ht="46.9" customHeight="1" x14ac:dyDescent="0.3">
      <c r="A54" s="1" t="s">
        <v>353</v>
      </c>
      <c r="B54" s="34">
        <v>0.98596491228070204</v>
      </c>
      <c r="W54" s="29" t="s">
        <v>290</v>
      </c>
      <c r="X54" s="29">
        <v>98</v>
      </c>
      <c r="Y54" s="29">
        <v>88</v>
      </c>
      <c r="Z54" s="29">
        <v>0.89795918367347005</v>
      </c>
    </row>
    <row r="55" spans="1:26" ht="40.700000000000003" customHeight="1" x14ac:dyDescent="0.3">
      <c r="A55" s="1" t="s">
        <v>151</v>
      </c>
      <c r="B55" s="34">
        <v>0.989247311827957</v>
      </c>
      <c r="W55" s="29" t="s">
        <v>293</v>
      </c>
      <c r="X55" s="29">
        <v>137</v>
      </c>
      <c r="Y55" s="29">
        <v>96</v>
      </c>
      <c r="Z55" s="29">
        <v>0.70072992700729897</v>
      </c>
    </row>
    <row r="56" spans="1:26" ht="26.1" customHeight="1" x14ac:dyDescent="0.3">
      <c r="A56" s="1" t="s">
        <v>119</v>
      </c>
      <c r="B56" s="34">
        <v>0.98776758409785903</v>
      </c>
      <c r="W56" s="29" t="s">
        <v>284</v>
      </c>
      <c r="X56" s="29">
        <v>2040</v>
      </c>
      <c r="Y56" s="29">
        <v>1731</v>
      </c>
      <c r="Z56" s="29">
        <v>0.84852941176470598</v>
      </c>
    </row>
    <row r="57" spans="1:26" ht="28.5" x14ac:dyDescent="0.3">
      <c r="A57" s="1" t="s">
        <v>354</v>
      </c>
      <c r="B57" s="34">
        <v>0.88606152677554095</v>
      </c>
      <c r="W57" s="29" t="s">
        <v>286</v>
      </c>
      <c r="X57" s="29">
        <v>800</v>
      </c>
      <c r="Y57" s="29">
        <v>738</v>
      </c>
      <c r="Z57" s="29">
        <v>0.92249999999999999</v>
      </c>
    </row>
    <row r="58" spans="1:26" ht="28.5" x14ac:dyDescent="0.3">
      <c r="A58" s="1" t="s">
        <v>318</v>
      </c>
      <c r="B58" s="34">
        <v>0.86399999999999999</v>
      </c>
      <c r="W58" s="29" t="s">
        <v>295</v>
      </c>
      <c r="X58" s="29">
        <v>132</v>
      </c>
      <c r="Y58" s="29">
        <v>122</v>
      </c>
      <c r="Z58" s="29">
        <v>0.92424242424242398</v>
      </c>
    </row>
    <row r="59" spans="1:26" ht="26.1" customHeight="1" x14ac:dyDescent="0.3">
      <c r="A59" s="29" t="s">
        <v>56</v>
      </c>
      <c r="W59" s="29" t="s">
        <v>296</v>
      </c>
      <c r="X59" s="29">
        <v>258</v>
      </c>
      <c r="Y59" s="29">
        <v>230</v>
      </c>
      <c r="Z59" s="29">
        <v>0.89147286821705396</v>
      </c>
    </row>
  </sheetData>
  <mergeCells count="3">
    <mergeCell ref="B3:D3"/>
    <mergeCell ref="A13:C13"/>
    <mergeCell ref="B23:D2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LX9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25.85546875" style="29" customWidth="1"/>
    <col min="2" max="2" width="14.28515625" style="29" customWidth="1"/>
    <col min="3" max="1012" width="11.85546875" style="29"/>
  </cols>
  <sheetData>
    <row r="1" spans="1:1012" x14ac:dyDescent="0.3">
      <c r="A1" s="63" t="s">
        <v>461</v>
      </c>
    </row>
    <row r="3" spans="1:1012" x14ac:dyDescent="0.3">
      <c r="A3" s="5"/>
      <c r="B3" s="32" t="s">
        <v>222</v>
      </c>
      <c r="C3" s="32" t="s">
        <v>223</v>
      </c>
      <c r="D3" s="32" t="s">
        <v>224</v>
      </c>
      <c r="E3" s="32" t="s">
        <v>225</v>
      </c>
      <c r="F3" s="32" t="s">
        <v>91</v>
      </c>
      <c r="ALX3"/>
    </row>
    <row r="4" spans="1:1012" ht="42.75" x14ac:dyDescent="0.3">
      <c r="A4" s="133" t="s">
        <v>462</v>
      </c>
      <c r="B4" s="34">
        <v>6.6400000000000001E-2</v>
      </c>
      <c r="C4" s="34">
        <v>0.11119021134594</v>
      </c>
      <c r="D4" s="34">
        <v>0.13280701754386001</v>
      </c>
      <c r="E4" s="34">
        <v>0.19700000000000001</v>
      </c>
      <c r="F4" s="34">
        <v>0.19945686900958501</v>
      </c>
      <c r="ALX4"/>
    </row>
    <row r="5" spans="1:1012" x14ac:dyDescent="0.3">
      <c r="A5" s="29" t="s">
        <v>447</v>
      </c>
      <c r="B5" s="135"/>
      <c r="C5" s="135"/>
      <c r="D5" s="135"/>
      <c r="E5" s="135"/>
      <c r="F5" s="135"/>
      <c r="G5" s="135"/>
      <c r="H5" s="135"/>
      <c r="I5" s="135"/>
    </row>
    <row r="6" spans="1:1012" x14ac:dyDescent="0.3">
      <c r="A6" s="136"/>
      <c r="B6" s="135"/>
      <c r="C6" s="135"/>
      <c r="D6" s="135"/>
      <c r="E6" s="135"/>
      <c r="F6" s="135"/>
      <c r="G6" s="135"/>
      <c r="H6" s="135"/>
      <c r="I6" s="135"/>
    </row>
    <row r="7" spans="1:1012" x14ac:dyDescent="0.3">
      <c r="A7" s="7"/>
      <c r="D7" s="135"/>
      <c r="E7" s="135"/>
      <c r="F7" s="135"/>
      <c r="G7" s="137"/>
      <c r="H7" s="135"/>
      <c r="I7" s="135"/>
    </row>
    <row r="9" spans="1:1012" x14ac:dyDescent="0.3">
      <c r="B9" s="168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I6"/>
  <sheetViews>
    <sheetView showGridLines="0" zoomScale="120" zoomScaleNormal="120" workbookViewId="0">
      <selection activeCell="F5" sqref="F5"/>
    </sheetView>
  </sheetViews>
  <sheetFormatPr baseColWidth="10" defaultColWidth="11.85546875" defaultRowHeight="14.25" x14ac:dyDescent="0.3"/>
  <cols>
    <col min="1" max="1" width="25.85546875" style="29" customWidth="1"/>
    <col min="2" max="2" width="16" style="29" customWidth="1"/>
    <col min="3" max="5" width="11.85546875" style="29"/>
    <col min="6" max="6" width="11.140625" style="29" customWidth="1"/>
    <col min="7" max="7" width="64" style="29" customWidth="1"/>
    <col min="8" max="1023" width="11.85546875" style="29"/>
  </cols>
  <sheetData>
    <row r="1" spans="1:6" x14ac:dyDescent="0.3">
      <c r="A1" s="63" t="s">
        <v>463</v>
      </c>
    </row>
    <row r="3" spans="1:6" x14ac:dyDescent="0.3">
      <c r="A3" s="5" t="s">
        <v>262</v>
      </c>
      <c r="B3" s="5" t="s">
        <v>222</v>
      </c>
      <c r="C3" s="5" t="s">
        <v>223</v>
      </c>
      <c r="D3" s="5" t="s">
        <v>224</v>
      </c>
      <c r="E3" s="5" t="s">
        <v>225</v>
      </c>
      <c r="F3" s="5" t="s">
        <v>91</v>
      </c>
    </row>
    <row r="4" spans="1:6" ht="28.5" x14ac:dyDescent="0.3">
      <c r="A4" s="133" t="s">
        <v>464</v>
      </c>
      <c r="B4" s="34">
        <v>4.4000000000000003E-3</v>
      </c>
      <c r="C4" s="34">
        <v>2E-3</v>
      </c>
      <c r="D4" s="34">
        <v>1.62052667116813E-4</v>
      </c>
      <c r="E4" s="34">
        <v>3.5000000000000001E-3</v>
      </c>
      <c r="F4" s="34">
        <v>5.1012679071299203E-3</v>
      </c>
    </row>
    <row r="5" spans="1:6" x14ac:dyDescent="0.3">
      <c r="A5" s="29" t="s">
        <v>447</v>
      </c>
    </row>
    <row r="6" spans="1:6" x14ac:dyDescent="0.3">
      <c r="A6" s="7"/>
    </row>
  </sheetData>
  <phoneticPr fontId="43" type="noConversion"/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J18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23.7109375" style="29" customWidth="1"/>
    <col min="2" max="2" width="12" style="29" customWidth="1"/>
    <col min="3" max="1020" width="11.85546875" style="29"/>
    <col min="1021" max="1024" width="12.85546875" style="29" customWidth="1"/>
  </cols>
  <sheetData>
    <row r="1" spans="1:7" x14ac:dyDescent="0.3">
      <c r="A1" s="63" t="s">
        <v>465</v>
      </c>
    </row>
    <row r="2" spans="1:7" s="29" customFormat="1" x14ac:dyDescent="0.3">
      <c r="A2" s="40"/>
      <c r="G2" s="40"/>
    </row>
    <row r="3" spans="1:7" ht="128.25" x14ac:dyDescent="0.3">
      <c r="B3" s="5" t="s">
        <v>466</v>
      </c>
      <c r="C3" s="5" t="s">
        <v>390</v>
      </c>
      <c r="D3" s="5" t="s">
        <v>391</v>
      </c>
    </row>
    <row r="4" spans="1:7" x14ac:dyDescent="0.3">
      <c r="A4" s="5" t="s">
        <v>392</v>
      </c>
      <c r="B4" s="34">
        <f>C4/D4</f>
        <v>0.21091445427728614</v>
      </c>
      <c r="C4" s="4">
        <v>7150</v>
      </c>
      <c r="D4" s="64">
        <v>33900</v>
      </c>
    </row>
    <row r="5" spans="1:7" x14ac:dyDescent="0.3">
      <c r="A5" s="5" t="s">
        <v>393</v>
      </c>
      <c r="B5" s="34">
        <f>C5/D5</f>
        <v>0.198397212543554</v>
      </c>
      <c r="C5" s="4">
        <v>5694</v>
      </c>
      <c r="D5" s="64">
        <v>28700</v>
      </c>
    </row>
    <row r="6" spans="1:7" ht="18.75" customHeight="1" x14ac:dyDescent="0.3">
      <c r="A6" s="29" t="s">
        <v>447</v>
      </c>
    </row>
    <row r="8" spans="1:7" x14ac:dyDescent="0.3">
      <c r="A8" s="7"/>
    </row>
    <row r="10" spans="1:7" ht="114" x14ac:dyDescent="0.3">
      <c r="A10" s="5" t="s">
        <v>394</v>
      </c>
      <c r="B10" s="5" t="s">
        <v>395</v>
      </c>
      <c r="C10" s="5" t="s">
        <v>391</v>
      </c>
      <c r="D10" s="5" t="s">
        <v>466</v>
      </c>
    </row>
    <row r="11" spans="1:7" x14ac:dyDescent="0.3">
      <c r="A11" s="64" t="s">
        <v>396</v>
      </c>
      <c r="B11" s="4">
        <v>3821</v>
      </c>
      <c r="C11" s="64">
        <v>13300</v>
      </c>
      <c r="D11" s="34">
        <f t="shared" ref="D11:D16" si="0">B11/C11</f>
        <v>0.28729323308270677</v>
      </c>
    </row>
    <row r="12" spans="1:7" x14ac:dyDescent="0.3">
      <c r="A12" s="64" t="s">
        <v>397</v>
      </c>
      <c r="B12" s="4">
        <v>2785</v>
      </c>
      <c r="C12" s="64">
        <v>14600</v>
      </c>
      <c r="D12" s="34">
        <f t="shared" si="0"/>
        <v>0.19075342465753425</v>
      </c>
    </row>
    <row r="13" spans="1:7" x14ac:dyDescent="0.3">
      <c r="A13" s="64" t="s">
        <v>398</v>
      </c>
      <c r="B13" s="4">
        <v>2744</v>
      </c>
      <c r="C13" s="64">
        <v>12500</v>
      </c>
      <c r="D13" s="34">
        <f t="shared" si="0"/>
        <v>0.21951999999999999</v>
      </c>
    </row>
    <row r="14" spans="1:7" x14ac:dyDescent="0.3">
      <c r="A14" s="64" t="s">
        <v>399</v>
      </c>
      <c r="B14" s="4">
        <v>2548</v>
      </c>
      <c r="C14" s="64">
        <v>11800</v>
      </c>
      <c r="D14" s="34">
        <f t="shared" si="0"/>
        <v>0.21593220338983052</v>
      </c>
    </row>
    <row r="15" spans="1:7" x14ac:dyDescent="0.3">
      <c r="A15" s="64" t="s">
        <v>108</v>
      </c>
      <c r="B15" s="4">
        <v>947</v>
      </c>
      <c r="C15" s="64">
        <v>10500</v>
      </c>
      <c r="D15" s="34">
        <f t="shared" si="0"/>
        <v>9.0190476190476196E-2</v>
      </c>
    </row>
    <row r="16" spans="1:7" x14ac:dyDescent="0.3">
      <c r="A16" s="64" t="s">
        <v>269</v>
      </c>
      <c r="B16" s="4">
        <f>SUM(B11:B15)</f>
        <v>12845</v>
      </c>
      <c r="C16" s="64">
        <f>SUM(C11:C15)</f>
        <v>62700</v>
      </c>
      <c r="D16" s="34">
        <f t="shared" si="0"/>
        <v>0.20486443381180222</v>
      </c>
    </row>
    <row r="17" spans="1:1" s="29" customFormat="1" x14ac:dyDescent="0.3">
      <c r="A17" s="29" t="s">
        <v>447</v>
      </c>
    </row>
    <row r="18" spans="1:1" s="29" customFormat="1" x14ac:dyDescent="0.3"/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J21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11.7109375" style="29"/>
    <col min="2" max="2" width="13.28515625" style="29" customWidth="1"/>
    <col min="3" max="4" width="11.7109375" style="29"/>
    <col min="5" max="5" width="8.5703125" style="29" customWidth="1"/>
    <col min="6" max="6" width="13" style="29" customWidth="1"/>
    <col min="7" max="11" width="11.7109375" style="29"/>
    <col min="12" max="12" width="23.5703125" style="29" customWidth="1"/>
    <col min="13" max="1024" width="11.7109375" style="29"/>
  </cols>
  <sheetData>
    <row r="1" spans="1:12" x14ac:dyDescent="0.3">
      <c r="A1" s="39" t="s">
        <v>467</v>
      </c>
    </row>
    <row r="2" spans="1:12" x14ac:dyDescent="0.3">
      <c r="A2" s="40"/>
    </row>
    <row r="3" spans="1:12" x14ac:dyDescent="0.3">
      <c r="A3" s="40"/>
      <c r="F3" s="40"/>
      <c r="G3" s="40"/>
    </row>
    <row r="4" spans="1:12" ht="41.1" customHeight="1" x14ac:dyDescent="0.3">
      <c r="B4" s="156" t="s">
        <v>468</v>
      </c>
      <c r="C4" s="156"/>
      <c r="D4" s="156"/>
    </row>
    <row r="5" spans="1:12" ht="85.5" x14ac:dyDescent="0.3">
      <c r="B5" s="5" t="s">
        <v>400</v>
      </c>
      <c r="C5" s="5" t="s">
        <v>401</v>
      </c>
      <c r="D5" s="5" t="s">
        <v>402</v>
      </c>
    </row>
    <row r="6" spans="1:12" x14ac:dyDescent="0.3">
      <c r="A6" s="5" t="s">
        <v>209</v>
      </c>
      <c r="B6" s="64">
        <v>1894</v>
      </c>
      <c r="C6" s="64">
        <v>281300</v>
      </c>
      <c r="D6" s="34">
        <f>B6/C6</f>
        <v>6.7330252399573406E-3</v>
      </c>
      <c r="L6" s="101"/>
    </row>
    <row r="7" spans="1:12" x14ac:dyDescent="0.3">
      <c r="A7" s="5" t="s">
        <v>210</v>
      </c>
      <c r="B7" s="64">
        <v>1203</v>
      </c>
      <c r="C7" s="64">
        <v>325900</v>
      </c>
      <c r="D7" s="34">
        <f>B7/C7</f>
        <v>3.691316354710034E-3</v>
      </c>
      <c r="L7" s="101"/>
    </row>
    <row r="8" spans="1:12" x14ac:dyDescent="0.3">
      <c r="A8" s="29" t="s">
        <v>447</v>
      </c>
      <c r="C8" s="29" t="s">
        <v>403</v>
      </c>
      <c r="L8" s="101"/>
    </row>
    <row r="9" spans="1:12" x14ac:dyDescent="0.3">
      <c r="L9" s="101"/>
    </row>
    <row r="10" spans="1:12" s="29" customFormat="1" x14ac:dyDescent="0.3">
      <c r="L10" s="101"/>
    </row>
    <row r="11" spans="1:12" s="29" customFormat="1" x14ac:dyDescent="0.3">
      <c r="A11" s="40"/>
      <c r="B11" s="40"/>
      <c r="C11" s="40"/>
      <c r="D11" s="40"/>
      <c r="E11" s="40"/>
      <c r="F11" s="40"/>
      <c r="G11" s="40"/>
      <c r="J11" s="40"/>
      <c r="L11" s="101"/>
    </row>
    <row r="12" spans="1:12" s="29" customFormat="1" x14ac:dyDescent="0.3"/>
    <row r="13" spans="1:12" s="29" customFormat="1" ht="114" x14ac:dyDescent="0.3">
      <c r="A13" s="5" t="s">
        <v>394</v>
      </c>
      <c r="B13" s="5" t="s">
        <v>404</v>
      </c>
      <c r="C13" s="5" t="s">
        <v>469</v>
      </c>
      <c r="D13" s="5" t="s">
        <v>470</v>
      </c>
      <c r="E13" s="96"/>
      <c r="F13" s="96"/>
      <c r="G13" s="138"/>
    </row>
    <row r="14" spans="1:12" s="29" customFormat="1" x14ac:dyDescent="0.3">
      <c r="A14" s="64" t="s">
        <v>396</v>
      </c>
      <c r="B14" s="64">
        <v>360</v>
      </c>
      <c r="C14" s="64">
        <v>43300</v>
      </c>
      <c r="D14" s="34">
        <f t="shared" ref="D14:D19" si="0">B14/C14</f>
        <v>8.3140877598152432E-3</v>
      </c>
      <c r="F14" s="110"/>
      <c r="G14" s="2"/>
      <c r="H14" s="49"/>
    </row>
    <row r="15" spans="1:12" s="29" customFormat="1" x14ac:dyDescent="0.3">
      <c r="A15" s="64" t="s">
        <v>397</v>
      </c>
      <c r="B15" s="64">
        <v>656</v>
      </c>
      <c r="C15" s="64">
        <v>124200</v>
      </c>
      <c r="D15" s="34">
        <f t="shared" si="0"/>
        <v>5.2818035426731077E-3</v>
      </c>
      <c r="F15" s="110"/>
      <c r="G15" s="2"/>
      <c r="H15" s="49"/>
    </row>
    <row r="16" spans="1:12" s="29" customFormat="1" x14ac:dyDescent="0.3">
      <c r="A16" s="64" t="s">
        <v>398</v>
      </c>
      <c r="B16" s="64">
        <v>801</v>
      </c>
      <c r="C16" s="64">
        <v>155200</v>
      </c>
      <c r="D16" s="34">
        <f t="shared" si="0"/>
        <v>5.1610824742268045E-3</v>
      </c>
      <c r="F16" s="110"/>
      <c r="G16" s="2"/>
      <c r="H16" s="49"/>
    </row>
    <row r="17" spans="1:8" s="29" customFormat="1" x14ac:dyDescent="0.3">
      <c r="A17" s="64" t="s">
        <v>399</v>
      </c>
      <c r="B17" s="64">
        <v>900</v>
      </c>
      <c r="C17" s="64">
        <v>167500</v>
      </c>
      <c r="D17" s="34">
        <f t="shared" si="0"/>
        <v>5.3731343283582086E-3</v>
      </c>
      <c r="F17" s="110"/>
      <c r="G17" s="2"/>
      <c r="H17" s="49"/>
    </row>
    <row r="18" spans="1:8" s="29" customFormat="1" x14ac:dyDescent="0.3">
      <c r="A18" s="64" t="s">
        <v>108</v>
      </c>
      <c r="B18" s="64">
        <v>380</v>
      </c>
      <c r="C18" s="64">
        <v>117100</v>
      </c>
      <c r="D18" s="34">
        <f t="shared" si="0"/>
        <v>3.2450896669513236E-3</v>
      </c>
      <c r="F18" s="110"/>
      <c r="G18" s="2"/>
      <c r="H18" s="49"/>
    </row>
    <row r="19" spans="1:8" s="29" customFormat="1" x14ac:dyDescent="0.3">
      <c r="A19" s="64" t="s">
        <v>269</v>
      </c>
      <c r="B19" s="64">
        <f>SUM(B14:B18)</f>
        <v>3097</v>
      </c>
      <c r="C19" s="64">
        <f>SUM(C14:C18)</f>
        <v>607300</v>
      </c>
      <c r="D19" s="34">
        <f t="shared" si="0"/>
        <v>5.0996212744936608E-3</v>
      </c>
      <c r="F19" s="110"/>
      <c r="G19" s="104"/>
      <c r="H19" s="49"/>
    </row>
    <row r="20" spans="1:8" s="29" customFormat="1" x14ac:dyDescent="0.3">
      <c r="A20" s="29" t="s">
        <v>447</v>
      </c>
    </row>
    <row r="21" spans="1:8" s="29" customFormat="1" x14ac:dyDescent="0.3"/>
  </sheetData>
  <mergeCells count="1">
    <mergeCell ref="B4:D4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J44"/>
  <sheetViews>
    <sheetView showGridLines="0" zoomScale="120" zoomScaleNormal="120" workbookViewId="0">
      <selection activeCell="E11" sqref="E11"/>
    </sheetView>
  </sheetViews>
  <sheetFormatPr baseColWidth="10" defaultColWidth="11.85546875" defaultRowHeight="12.75" x14ac:dyDescent="0.2"/>
  <cols>
    <col min="1" max="1" width="37.85546875" style="19" customWidth="1"/>
    <col min="2" max="2" width="17.5703125" style="19" customWidth="1"/>
    <col min="3" max="1024" width="11.85546875" style="19"/>
  </cols>
  <sheetData>
    <row r="1" spans="1:9" x14ac:dyDescent="0.2">
      <c r="A1" s="12" t="s">
        <v>448</v>
      </c>
    </row>
    <row r="2" spans="1:9" x14ac:dyDescent="0.2">
      <c r="A2" s="139"/>
    </row>
    <row r="3" spans="1:9" ht="12" customHeight="1" x14ac:dyDescent="0.2">
      <c r="A3" s="169" t="s">
        <v>405</v>
      </c>
      <c r="B3" s="169"/>
    </row>
    <row r="4" spans="1:9" ht="17.25" customHeight="1" x14ac:dyDescent="0.2">
      <c r="A4" s="170" t="s">
        <v>406</v>
      </c>
      <c r="B4" s="171">
        <v>165801</v>
      </c>
    </row>
    <row r="5" spans="1:9" ht="15.75" customHeight="1" x14ac:dyDescent="0.2">
      <c r="A5" s="170" t="s">
        <v>407</v>
      </c>
      <c r="B5" s="171">
        <v>9081</v>
      </c>
    </row>
    <row r="6" spans="1:9" ht="16.5" customHeight="1" x14ac:dyDescent="0.2">
      <c r="A6" s="170" t="s">
        <v>408</v>
      </c>
      <c r="B6" s="173">
        <f>+B7/B4</f>
        <v>16.578090602589853</v>
      </c>
    </row>
    <row r="7" spans="1:9" ht="16.5" customHeight="1" x14ac:dyDescent="0.2">
      <c r="A7" s="170" t="s">
        <v>409</v>
      </c>
      <c r="B7" s="171">
        <v>2748664</v>
      </c>
      <c r="E7" s="174"/>
    </row>
    <row r="8" spans="1:9" ht="17.25" customHeight="1" x14ac:dyDescent="0.2">
      <c r="A8" s="170" t="s">
        <v>210</v>
      </c>
      <c r="B8" s="176">
        <v>0.50052601009644093</v>
      </c>
      <c r="C8" s="141"/>
      <c r="D8" s="141"/>
      <c r="H8" s="175"/>
      <c r="I8" s="141"/>
    </row>
    <row r="9" spans="1:9" ht="18.75" customHeight="1" x14ac:dyDescent="0.2">
      <c r="A9" s="170" t="s">
        <v>209</v>
      </c>
      <c r="B9" s="176">
        <v>0.49947398990355907</v>
      </c>
      <c r="C9" s="141"/>
      <c r="D9" s="141"/>
      <c r="H9" s="175"/>
      <c r="I9" s="141"/>
    </row>
    <row r="10" spans="1:9" ht="15" x14ac:dyDescent="0.2">
      <c r="A10" s="170" t="s">
        <v>410</v>
      </c>
      <c r="B10" s="177">
        <v>13382282</v>
      </c>
    </row>
    <row r="11" spans="1:9" ht="17.25" x14ac:dyDescent="0.35">
      <c r="A11" s="172" t="s">
        <v>449</v>
      </c>
    </row>
    <row r="12" spans="1:9" ht="14.25" x14ac:dyDescent="0.3">
      <c r="A12" s="29" t="s">
        <v>411</v>
      </c>
      <c r="B12" s="141"/>
    </row>
    <row r="13" spans="1:9" x14ac:dyDescent="0.2">
      <c r="A13" s="19" t="s">
        <v>450</v>
      </c>
      <c r="B13" s="141"/>
    </row>
    <row r="14" spans="1:9" x14ac:dyDescent="0.2">
      <c r="B14" s="141"/>
    </row>
    <row r="40" spans="2:2" x14ac:dyDescent="0.2">
      <c r="B40" s="141"/>
    </row>
    <row r="41" spans="2:2" x14ac:dyDescent="0.2">
      <c r="B41" s="141"/>
    </row>
    <row r="42" spans="2:2" x14ac:dyDescent="0.2">
      <c r="B42" s="141"/>
    </row>
    <row r="43" spans="2:2" x14ac:dyDescent="0.2">
      <c r="B43" s="141"/>
    </row>
    <row r="44" spans="2:2" x14ac:dyDescent="0.2">
      <c r="B44" s="141"/>
    </row>
  </sheetData>
  <mergeCells count="1">
    <mergeCell ref="A3:B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J15"/>
  <sheetViews>
    <sheetView showGridLines="0" zoomScale="120" zoomScaleNormal="120" workbookViewId="0">
      <selection activeCell="E11" sqref="E11"/>
    </sheetView>
  </sheetViews>
  <sheetFormatPr baseColWidth="10" defaultColWidth="11.85546875" defaultRowHeight="12.75" x14ac:dyDescent="0.2"/>
  <cols>
    <col min="1" max="1" width="37.85546875" style="19" customWidth="1"/>
    <col min="2" max="2" width="12.5703125" style="19" customWidth="1"/>
    <col min="3" max="3" width="11.85546875" style="19"/>
    <col min="4" max="4" width="13.42578125" style="19" bestFit="1" customWidth="1"/>
    <col min="5" max="1024" width="11.85546875" style="19"/>
  </cols>
  <sheetData>
    <row r="1" spans="1:1024" x14ac:dyDescent="0.2">
      <c r="A1" s="20" t="s">
        <v>471</v>
      </c>
    </row>
    <row r="3" spans="1:1024" x14ac:dyDescent="0.2">
      <c r="A3" s="140" t="s">
        <v>412</v>
      </c>
      <c r="B3" s="142">
        <v>0.67700000000000005</v>
      </c>
      <c r="C3" s="24">
        <v>112288</v>
      </c>
      <c r="AMG3"/>
      <c r="AMH3"/>
      <c r="AMI3"/>
      <c r="AMJ3"/>
    </row>
    <row r="4" spans="1:1024" x14ac:dyDescent="0.2">
      <c r="A4" s="140" t="s">
        <v>278</v>
      </c>
      <c r="B4" s="142">
        <v>0.317</v>
      </c>
      <c r="C4" s="24">
        <v>52622</v>
      </c>
      <c r="AMG4"/>
      <c r="AMH4"/>
      <c r="AMI4"/>
      <c r="AMJ4"/>
    </row>
    <row r="5" spans="1:1024" ht="21.2" customHeight="1" x14ac:dyDescent="0.2">
      <c r="A5" s="140" t="s">
        <v>413</v>
      </c>
      <c r="B5" s="142">
        <v>5.0000000000000001E-3</v>
      </c>
      <c r="C5" s="24">
        <v>891</v>
      </c>
      <c r="AMG5"/>
      <c r="AMH5"/>
      <c r="AMI5"/>
      <c r="AMJ5"/>
    </row>
    <row r="6" spans="1:1024" x14ac:dyDescent="0.2">
      <c r="A6" s="140" t="s">
        <v>87</v>
      </c>
      <c r="B6" s="142">
        <v>1</v>
      </c>
      <c r="C6" s="24">
        <v>165801</v>
      </c>
      <c r="AMG6"/>
      <c r="AMH6"/>
      <c r="AMI6"/>
      <c r="AMJ6"/>
    </row>
    <row r="7" spans="1:1024" x14ac:dyDescent="0.2">
      <c r="A7" s="19" t="s">
        <v>414</v>
      </c>
      <c r="AMG7"/>
      <c r="AMH7"/>
      <c r="AMI7"/>
      <c r="AMJ7"/>
    </row>
    <row r="11" spans="1:1024" x14ac:dyDescent="0.2">
      <c r="I11" s="143"/>
    </row>
    <row r="12" spans="1:1024" x14ac:dyDescent="0.2">
      <c r="G12" s="143"/>
    </row>
    <row r="13" spans="1:1024" x14ac:dyDescent="0.2">
      <c r="G13" s="143"/>
    </row>
    <row r="14" spans="1:1024" x14ac:dyDescent="0.2">
      <c r="G14" s="143"/>
    </row>
    <row r="15" spans="1:1024" x14ac:dyDescent="0.2">
      <c r="G15" s="143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I11"/>
  <sheetViews>
    <sheetView showGridLines="0" zoomScale="120" zoomScaleNormal="120" workbookViewId="0"/>
  </sheetViews>
  <sheetFormatPr baseColWidth="10" defaultColWidth="11.7109375" defaultRowHeight="12.75" x14ac:dyDescent="0.2"/>
  <cols>
    <col min="1" max="1" width="22.42578125" style="19" customWidth="1"/>
    <col min="2" max="2" width="18" style="19" customWidth="1"/>
    <col min="3" max="3" width="10.140625" style="19" customWidth="1"/>
    <col min="4" max="4" width="9.85546875" style="19" customWidth="1"/>
    <col min="5" max="5" width="11.7109375" style="19"/>
    <col min="6" max="6" width="12" style="19" customWidth="1"/>
    <col min="7" max="7" width="11.7109375" style="19"/>
    <col min="8" max="8" width="14.7109375" style="19" customWidth="1"/>
    <col min="9" max="1017" width="11.7109375" style="19"/>
    <col min="1018" max="1023" width="12.85546875" style="19" customWidth="1"/>
  </cols>
  <sheetData>
    <row r="1" spans="1:9" x14ac:dyDescent="0.2">
      <c r="A1" s="144" t="s">
        <v>472</v>
      </c>
      <c r="I1"/>
    </row>
    <row r="3" spans="1:9" x14ac:dyDescent="0.2">
      <c r="A3" s="145"/>
    </row>
    <row r="5" spans="1:9" ht="40.5" customHeight="1" x14ac:dyDescent="0.2">
      <c r="A5" s="164" t="s">
        <v>415</v>
      </c>
      <c r="B5" s="164"/>
      <c r="C5" s="22" t="s">
        <v>222</v>
      </c>
      <c r="D5" s="22" t="s">
        <v>223</v>
      </c>
      <c r="E5" s="22" t="s">
        <v>224</v>
      </c>
      <c r="F5" s="22" t="s">
        <v>225</v>
      </c>
    </row>
    <row r="6" spans="1:9" ht="33.200000000000003" customHeight="1" x14ac:dyDescent="0.2">
      <c r="A6" s="165" t="s">
        <v>473</v>
      </c>
      <c r="B6" s="142" t="s">
        <v>416</v>
      </c>
      <c r="C6" s="142">
        <v>0.51129999999999998</v>
      </c>
      <c r="D6" s="142">
        <v>0.47210000000000002</v>
      </c>
      <c r="E6" s="142">
        <v>0.497</v>
      </c>
      <c r="F6" s="142">
        <v>0.38245373543522998</v>
      </c>
      <c r="G6" s="178"/>
    </row>
    <row r="7" spans="1:9" ht="33.200000000000003" customHeight="1" x14ac:dyDescent="0.2">
      <c r="A7" s="165"/>
      <c r="B7" s="142" t="s">
        <v>417</v>
      </c>
      <c r="C7" s="142">
        <v>0.51749999999999996</v>
      </c>
      <c r="D7" s="142">
        <v>0.55379341312958297</v>
      </c>
      <c r="E7" s="142">
        <v>0.56100000000000005</v>
      </c>
      <c r="F7" s="142">
        <v>0.44055944055944102</v>
      </c>
      <c r="G7" s="178"/>
      <c r="H7" s="166"/>
      <c r="I7" s="166"/>
    </row>
    <row r="8" spans="1:9" ht="33.200000000000003" customHeight="1" x14ac:dyDescent="0.2">
      <c r="A8" s="165" t="s">
        <v>418</v>
      </c>
      <c r="B8" s="142" t="s">
        <v>416</v>
      </c>
      <c r="C8" s="142" t="s">
        <v>311</v>
      </c>
      <c r="D8" s="142" t="s">
        <v>311</v>
      </c>
      <c r="E8" s="142">
        <v>0.29699999999999999</v>
      </c>
      <c r="F8" s="142">
        <v>0.350710900473934</v>
      </c>
    </row>
    <row r="9" spans="1:9" ht="33.200000000000003" customHeight="1" x14ac:dyDescent="0.2">
      <c r="A9" s="165"/>
      <c r="B9" s="142" t="s">
        <v>417</v>
      </c>
      <c r="C9" s="142">
        <v>0.4476</v>
      </c>
      <c r="D9" s="142">
        <v>0.63300000000000001</v>
      </c>
      <c r="E9" s="142">
        <v>0.55500000000000005</v>
      </c>
      <c r="F9" s="142">
        <v>0.477911646586345</v>
      </c>
      <c r="G9" s="178"/>
    </row>
    <row r="10" spans="1:9" x14ac:dyDescent="0.2">
      <c r="A10" s="19" t="s">
        <v>56</v>
      </c>
    </row>
    <row r="11" spans="1:9" x14ac:dyDescent="0.2">
      <c r="A11" s="19" t="s">
        <v>451</v>
      </c>
    </row>
  </sheetData>
  <mergeCells count="4">
    <mergeCell ref="A5:B5"/>
    <mergeCell ref="A6:A7"/>
    <mergeCell ref="H7:I7"/>
    <mergeCell ref="A8:A9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J59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14.140625" style="29" customWidth="1"/>
    <col min="2" max="2" width="10.42578125" style="29" customWidth="1"/>
    <col min="3" max="3" width="14.85546875" style="29" customWidth="1"/>
    <col min="4" max="4" width="14.140625" style="29" customWidth="1"/>
    <col min="5" max="5" width="14" style="29" customWidth="1"/>
    <col min="6" max="6" width="12.85546875" style="29" customWidth="1"/>
    <col min="7" max="7" width="13.140625" style="29" customWidth="1"/>
    <col min="8" max="8" width="13.5703125" style="29" customWidth="1"/>
    <col min="9" max="9" width="16.140625" style="29" customWidth="1"/>
    <col min="10" max="10" width="10.28515625" style="29" customWidth="1"/>
    <col min="11" max="11" width="13.28515625" style="29" customWidth="1"/>
    <col min="12" max="12" width="11.85546875" style="29"/>
    <col min="13" max="13" width="29" style="29" customWidth="1"/>
    <col min="14" max="1024" width="11.85546875" style="29"/>
  </cols>
  <sheetData>
    <row r="1" spans="1:13" x14ac:dyDescent="0.3">
      <c r="A1" s="39" t="s">
        <v>11</v>
      </c>
      <c r="M1" s="84"/>
    </row>
    <row r="2" spans="1:13" x14ac:dyDescent="0.3">
      <c r="A2" s="40"/>
      <c r="F2" s="40"/>
      <c r="G2" s="40"/>
      <c r="M2" s="84"/>
    </row>
    <row r="3" spans="1:13" ht="15.6" customHeight="1" x14ac:dyDescent="0.3">
      <c r="B3" s="156" t="s">
        <v>476</v>
      </c>
      <c r="C3" s="156"/>
      <c r="D3" s="156"/>
      <c r="F3" s="156" t="s">
        <v>419</v>
      </c>
      <c r="G3" s="156"/>
      <c r="H3" s="156"/>
      <c r="J3" s="156" t="s">
        <v>477</v>
      </c>
      <c r="K3" s="156"/>
      <c r="L3" s="156"/>
      <c r="M3" s="84"/>
    </row>
    <row r="4" spans="1:13" ht="88.5" customHeight="1" x14ac:dyDescent="0.3">
      <c r="A4" s="5" t="s">
        <v>420</v>
      </c>
      <c r="B4" s="5" t="s">
        <v>474</v>
      </c>
      <c r="C4" s="5" t="s">
        <v>475</v>
      </c>
      <c r="D4" s="5" t="s">
        <v>421</v>
      </c>
      <c r="E4" s="5" t="s">
        <v>420</v>
      </c>
      <c r="F4" s="5" t="s">
        <v>474</v>
      </c>
      <c r="G4" s="5" t="s">
        <v>475</v>
      </c>
      <c r="H4" s="5" t="s">
        <v>421</v>
      </c>
      <c r="I4" s="5" t="s">
        <v>420</v>
      </c>
      <c r="J4" s="5" t="s">
        <v>474</v>
      </c>
      <c r="K4" s="5" t="s">
        <v>475</v>
      </c>
      <c r="L4" s="5" t="s">
        <v>421</v>
      </c>
    </row>
    <row r="5" spans="1:13" x14ac:dyDescent="0.3">
      <c r="A5" s="64" t="s">
        <v>111</v>
      </c>
      <c r="B5" s="64">
        <v>3882</v>
      </c>
      <c r="C5" s="64">
        <v>8966</v>
      </c>
      <c r="D5" s="34">
        <f>B5/C5</f>
        <v>0.43296899397724736</v>
      </c>
      <c r="E5" s="64" t="s">
        <v>111</v>
      </c>
      <c r="F5" s="64">
        <v>447</v>
      </c>
      <c r="G5" s="64">
        <v>938</v>
      </c>
      <c r="H5" s="34">
        <f>F5/G5</f>
        <v>0.47654584221748403</v>
      </c>
      <c r="I5" s="64" t="s">
        <v>111</v>
      </c>
      <c r="J5" s="64">
        <v>100</v>
      </c>
      <c r="K5" s="64">
        <v>333</v>
      </c>
      <c r="L5" s="34">
        <f>J5/K5</f>
        <v>0.3003003003003003</v>
      </c>
    </row>
    <row r="6" spans="1:13" x14ac:dyDescent="0.3">
      <c r="A6" s="64" t="s">
        <v>112</v>
      </c>
      <c r="B6" s="64">
        <v>144</v>
      </c>
      <c r="C6" s="64">
        <v>272</v>
      </c>
      <c r="D6" s="34">
        <f>B6/C6</f>
        <v>0.52941176470588236</v>
      </c>
      <c r="E6" s="64" t="s">
        <v>112</v>
      </c>
      <c r="F6" s="64">
        <v>29</v>
      </c>
      <c r="G6" s="64">
        <v>58</v>
      </c>
      <c r="H6" s="34">
        <f>F6/G6</f>
        <v>0.5</v>
      </c>
      <c r="I6" s="64" t="s">
        <v>112</v>
      </c>
      <c r="J6" s="64">
        <v>0</v>
      </c>
      <c r="K6" s="64">
        <v>0</v>
      </c>
      <c r="L6" s="34">
        <v>0</v>
      </c>
    </row>
    <row r="7" spans="1:13" ht="28.5" x14ac:dyDescent="0.3">
      <c r="A7" s="64" t="s">
        <v>422</v>
      </c>
      <c r="B7" s="64">
        <v>447</v>
      </c>
      <c r="C7" s="64">
        <v>915</v>
      </c>
      <c r="D7" s="34">
        <f>B7/C7</f>
        <v>0.4885245901639344</v>
      </c>
      <c r="E7" s="64" t="s">
        <v>422</v>
      </c>
      <c r="F7" s="64">
        <v>0</v>
      </c>
      <c r="G7" s="64">
        <v>0</v>
      </c>
      <c r="H7" s="34">
        <v>0</v>
      </c>
      <c r="I7" s="64" t="s">
        <v>422</v>
      </c>
      <c r="J7" s="64">
        <v>27</v>
      </c>
      <c r="K7" s="64">
        <v>33</v>
      </c>
      <c r="L7" s="34">
        <f>J7/K7</f>
        <v>0.81818181818181823</v>
      </c>
    </row>
    <row r="8" spans="1:13" x14ac:dyDescent="0.3">
      <c r="A8" s="64" t="s">
        <v>206</v>
      </c>
      <c r="B8" s="64">
        <v>4473</v>
      </c>
      <c r="C8" s="64">
        <v>10153</v>
      </c>
      <c r="D8" s="34">
        <f>B8/C8</f>
        <v>0.44055944055944057</v>
      </c>
      <c r="E8" s="64" t="s">
        <v>206</v>
      </c>
      <c r="F8" s="64">
        <v>476</v>
      </c>
      <c r="G8" s="64">
        <v>996</v>
      </c>
      <c r="H8" s="34">
        <f>F8/G8</f>
        <v>0.47791164658634538</v>
      </c>
      <c r="I8" s="64" t="s">
        <v>206</v>
      </c>
      <c r="J8" s="64">
        <v>127</v>
      </c>
      <c r="K8" s="64">
        <v>366</v>
      </c>
      <c r="L8" s="34">
        <f>J8/K8</f>
        <v>0.34699453551912568</v>
      </c>
    </row>
    <row r="9" spans="1:13" x14ac:dyDescent="0.3">
      <c r="A9" s="29" t="s">
        <v>56</v>
      </c>
    </row>
    <row r="10" spans="1:13" x14ac:dyDescent="0.3">
      <c r="A10" s="19" t="s">
        <v>451</v>
      </c>
    </row>
    <row r="12" spans="1:13" ht="63" customHeight="1" x14ac:dyDescent="0.3">
      <c r="A12" s="5" t="s">
        <v>420</v>
      </c>
      <c r="B12" s="5" t="s">
        <v>478</v>
      </c>
      <c r="C12" s="5" t="s">
        <v>320</v>
      </c>
      <c r="D12" s="5" t="s">
        <v>477</v>
      </c>
    </row>
    <row r="13" spans="1:13" x14ac:dyDescent="0.3">
      <c r="A13" s="34" t="s">
        <v>111</v>
      </c>
      <c r="B13" s="34">
        <v>0.43296899397724697</v>
      </c>
      <c r="C13" s="34">
        <v>0.47654584221748397</v>
      </c>
      <c r="D13" s="34">
        <v>0.30030030030030003</v>
      </c>
    </row>
    <row r="14" spans="1:13" x14ac:dyDescent="0.3">
      <c r="A14" s="34" t="s">
        <v>112</v>
      </c>
      <c r="B14" s="34">
        <v>0.52941176470588203</v>
      </c>
      <c r="C14" s="34">
        <v>0.5</v>
      </c>
      <c r="D14" s="34">
        <v>0</v>
      </c>
    </row>
    <row r="15" spans="1:13" x14ac:dyDescent="0.3">
      <c r="A15" s="34" t="s">
        <v>190</v>
      </c>
      <c r="B15" s="34">
        <v>0.479468599033816</v>
      </c>
      <c r="C15" s="34">
        <v>0</v>
      </c>
      <c r="D15" s="34">
        <v>0.81818181818181801</v>
      </c>
      <c r="F15" s="167"/>
      <c r="G15" s="167"/>
    </row>
    <row r="16" spans="1:13" x14ac:dyDescent="0.3">
      <c r="A16" s="34" t="s">
        <v>114</v>
      </c>
      <c r="B16" s="34">
        <v>0.57471264367816099</v>
      </c>
      <c r="C16" s="34">
        <v>0</v>
      </c>
      <c r="D16" s="34">
        <v>0</v>
      </c>
    </row>
    <row r="17" spans="1:12" x14ac:dyDescent="0.3">
      <c r="A17" s="34" t="s">
        <v>206</v>
      </c>
      <c r="B17" s="34">
        <v>0.44055944055944102</v>
      </c>
      <c r="C17" s="34">
        <v>0.477911646586345</v>
      </c>
      <c r="D17" s="34">
        <v>0.34699453551912601</v>
      </c>
    </row>
    <row r="18" spans="1:12" s="29" customFormat="1" x14ac:dyDescent="0.3">
      <c r="A18" s="29" t="s">
        <v>56</v>
      </c>
    </row>
    <row r="19" spans="1:12" s="29" customFormat="1" x14ac:dyDescent="0.3">
      <c r="A19" s="19" t="s">
        <v>451</v>
      </c>
    </row>
    <row r="20" spans="1:12" s="29" customFormat="1" x14ac:dyDescent="0.3">
      <c r="A20" s="40"/>
      <c r="B20" s="40"/>
      <c r="C20" s="40"/>
      <c r="D20" s="40"/>
      <c r="E20" s="40"/>
    </row>
    <row r="21" spans="1:12" s="29" customFormat="1" x14ac:dyDescent="0.3">
      <c r="A21" s="101"/>
      <c r="B21" s="49"/>
      <c r="C21" s="49"/>
      <c r="D21" s="49"/>
      <c r="E21" s="49"/>
      <c r="F21" s="49"/>
    </row>
    <row r="22" spans="1:12" x14ac:dyDescent="0.3">
      <c r="A22" s="101"/>
      <c r="B22" s="49"/>
      <c r="C22" s="49"/>
      <c r="D22" s="49"/>
      <c r="E22" s="49"/>
    </row>
    <row r="23" spans="1:12" x14ac:dyDescent="0.3">
      <c r="A23" s="101"/>
      <c r="B23" s="49"/>
      <c r="C23" s="49"/>
      <c r="D23" s="49"/>
      <c r="E23" s="49"/>
    </row>
    <row r="24" spans="1:12" x14ac:dyDescent="0.3">
      <c r="A24" s="39"/>
    </row>
    <row r="25" spans="1:12" s="29" customFormat="1" x14ac:dyDescent="0.3">
      <c r="A25" s="40"/>
      <c r="F25" s="40"/>
      <c r="G25" s="40"/>
    </row>
    <row r="26" spans="1:12" ht="15.6" customHeight="1" x14ac:dyDescent="0.3">
      <c r="B26" s="156" t="s">
        <v>476</v>
      </c>
      <c r="C26" s="156"/>
      <c r="D26" s="156"/>
      <c r="F26" s="156" t="s">
        <v>320</v>
      </c>
      <c r="G26" s="156"/>
      <c r="H26" s="156"/>
      <c r="J26" s="156" t="s">
        <v>477</v>
      </c>
      <c r="K26" s="156"/>
      <c r="L26" s="156"/>
    </row>
    <row r="27" spans="1:12" ht="85.5" x14ac:dyDescent="0.3">
      <c r="A27" s="5" t="s">
        <v>423</v>
      </c>
      <c r="B27" s="5" t="s">
        <v>474</v>
      </c>
      <c r="C27" s="5" t="s">
        <v>475</v>
      </c>
      <c r="D27" s="5" t="s">
        <v>421</v>
      </c>
      <c r="E27" s="5"/>
      <c r="F27" s="5" t="s">
        <v>474</v>
      </c>
      <c r="G27" s="5" t="s">
        <v>475</v>
      </c>
      <c r="H27" s="5" t="s">
        <v>421</v>
      </c>
      <c r="I27" s="5"/>
      <c r="J27" s="5" t="s">
        <v>474</v>
      </c>
      <c r="K27" s="5" t="s">
        <v>475</v>
      </c>
      <c r="L27" s="5" t="s">
        <v>421</v>
      </c>
    </row>
    <row r="28" spans="1:12" x14ac:dyDescent="0.3">
      <c r="A28" s="64" t="s">
        <v>96</v>
      </c>
      <c r="B28" s="64">
        <v>2593</v>
      </c>
      <c r="C28" s="64">
        <v>5879</v>
      </c>
      <c r="D28" s="34">
        <f>B28/C28</f>
        <v>0.4410614050008505</v>
      </c>
      <c r="E28" s="64" t="s">
        <v>96</v>
      </c>
      <c r="F28" s="64">
        <v>210</v>
      </c>
      <c r="G28" s="64">
        <v>427</v>
      </c>
      <c r="H28" s="34">
        <f>F28/G28</f>
        <v>0.49180327868852458</v>
      </c>
      <c r="I28" s="64" t="s">
        <v>96</v>
      </c>
      <c r="J28" s="64">
        <v>82</v>
      </c>
      <c r="K28" s="64">
        <v>230</v>
      </c>
      <c r="L28" s="34">
        <f>J28/K28</f>
        <v>0.35652173913043478</v>
      </c>
    </row>
    <row r="29" spans="1:12" x14ac:dyDescent="0.3">
      <c r="A29" s="64" t="s">
        <v>93</v>
      </c>
      <c r="B29" s="64">
        <v>1880</v>
      </c>
      <c r="C29" s="64">
        <v>4274</v>
      </c>
      <c r="D29" s="34">
        <f>B29/C29</f>
        <v>0.43986897519887691</v>
      </c>
      <c r="E29" s="64" t="s">
        <v>93</v>
      </c>
      <c r="F29" s="64">
        <v>266</v>
      </c>
      <c r="G29" s="64">
        <v>569</v>
      </c>
      <c r="H29" s="34">
        <f>F29/G29</f>
        <v>0.46748681898066785</v>
      </c>
      <c r="I29" s="64" t="s">
        <v>93</v>
      </c>
      <c r="J29" s="64">
        <v>45</v>
      </c>
      <c r="K29" s="64">
        <v>136</v>
      </c>
      <c r="L29" s="34">
        <f>J29/K29</f>
        <v>0.33088235294117646</v>
      </c>
    </row>
    <row r="30" spans="1:12" x14ac:dyDescent="0.3">
      <c r="A30" s="64" t="s">
        <v>206</v>
      </c>
      <c r="B30" s="64">
        <f>SUM(B28:B29)</f>
        <v>4473</v>
      </c>
      <c r="C30" s="64">
        <f>SUM(C28:C29)</f>
        <v>10153</v>
      </c>
      <c r="D30" s="34">
        <f>B30/C30</f>
        <v>0.44055944055944057</v>
      </c>
      <c r="E30" s="64" t="s">
        <v>206</v>
      </c>
      <c r="F30" s="64">
        <f>SUM(F28:F29)</f>
        <v>476</v>
      </c>
      <c r="G30" s="64">
        <f>SUM(G28:G29)</f>
        <v>996</v>
      </c>
      <c r="H30" s="34">
        <f>F30/G30</f>
        <v>0.47791164658634538</v>
      </c>
      <c r="I30" s="64" t="s">
        <v>206</v>
      </c>
      <c r="J30" s="64">
        <f>SUM(J28:J29)</f>
        <v>127</v>
      </c>
      <c r="K30" s="64">
        <f>SUM(K28:K29)</f>
        <v>366</v>
      </c>
      <c r="L30" s="34">
        <f>J30/K30</f>
        <v>0.34699453551912568</v>
      </c>
    </row>
    <row r="31" spans="1:12" x14ac:dyDescent="0.3">
      <c r="A31" s="29" t="s">
        <v>56</v>
      </c>
    </row>
    <row r="32" spans="1:12" x14ac:dyDescent="0.3">
      <c r="A32" s="19" t="s">
        <v>451</v>
      </c>
    </row>
    <row r="33" spans="1:7" ht="57" x14ac:dyDescent="0.3">
      <c r="A33" s="5" t="s">
        <v>423</v>
      </c>
      <c r="B33" s="5" t="s">
        <v>478</v>
      </c>
      <c r="C33" s="5" t="s">
        <v>320</v>
      </c>
      <c r="D33" s="5" t="s">
        <v>477</v>
      </c>
    </row>
    <row r="34" spans="1:7" x14ac:dyDescent="0.3">
      <c r="A34" s="34" t="s">
        <v>96</v>
      </c>
      <c r="B34" s="34">
        <f>D28</f>
        <v>0.4410614050008505</v>
      </c>
      <c r="C34" s="34">
        <f>H28</f>
        <v>0.49180327868852458</v>
      </c>
      <c r="D34" s="34">
        <f>L28</f>
        <v>0.35652173913043478</v>
      </c>
    </row>
    <row r="35" spans="1:7" x14ac:dyDescent="0.3">
      <c r="A35" s="34" t="s">
        <v>93</v>
      </c>
      <c r="B35" s="34">
        <f>D29</f>
        <v>0.43986897519887691</v>
      </c>
      <c r="C35" s="34">
        <f>H29</f>
        <v>0.46748681898066785</v>
      </c>
      <c r="D35" s="34">
        <f>L29</f>
        <v>0.33088235294117646</v>
      </c>
      <c r="E35" s="101"/>
      <c r="F35" s="103"/>
    </row>
    <row r="36" spans="1:7" x14ac:dyDescent="0.3">
      <c r="A36" s="29" t="s">
        <v>56</v>
      </c>
    </row>
    <row r="37" spans="1:7" s="29" customFormat="1" x14ac:dyDescent="0.3">
      <c r="A37" s="19" t="s">
        <v>451</v>
      </c>
      <c r="F37" s="40"/>
      <c r="G37" s="40"/>
    </row>
    <row r="38" spans="1:7" s="29" customFormat="1" x14ac:dyDescent="0.3"/>
    <row r="39" spans="1:7" s="29" customFormat="1" ht="99.75" x14ac:dyDescent="0.3">
      <c r="A39" s="5"/>
      <c r="B39" s="5" t="s">
        <v>421</v>
      </c>
    </row>
    <row r="40" spans="1:7" s="29" customFormat="1" x14ac:dyDescent="0.3">
      <c r="A40" s="34" t="s">
        <v>424</v>
      </c>
      <c r="B40" s="34">
        <v>0.43440000000000001</v>
      </c>
    </row>
    <row r="41" spans="1:7" s="29" customFormat="1" ht="28.5" x14ac:dyDescent="0.3">
      <c r="A41" s="34" t="s">
        <v>425</v>
      </c>
      <c r="B41" s="34">
        <v>0.53180000000000005</v>
      </c>
    </row>
    <row r="42" spans="1:7" s="29" customFormat="1" x14ac:dyDescent="0.3"/>
    <row r="43" spans="1:7" s="29" customFormat="1" x14ac:dyDescent="0.3"/>
    <row r="44" spans="1:7" s="29" customFormat="1" x14ac:dyDescent="0.3"/>
    <row r="45" spans="1:7" s="29" customFormat="1" x14ac:dyDescent="0.3"/>
    <row r="46" spans="1:7" s="29" customFormat="1" x14ac:dyDescent="0.3"/>
    <row r="47" spans="1:7" s="29" customFormat="1" x14ac:dyDescent="0.3"/>
    <row r="48" spans="1:7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</sheetData>
  <mergeCells count="7">
    <mergeCell ref="B3:D3"/>
    <mergeCell ref="F3:H3"/>
    <mergeCell ref="J3:L3"/>
    <mergeCell ref="F15:G15"/>
    <mergeCell ref="B26:D26"/>
    <mergeCell ref="F26:H26"/>
    <mergeCell ref="J26:L26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I14"/>
  <sheetViews>
    <sheetView showGridLines="0" zoomScale="120" zoomScaleNormal="120" workbookViewId="0"/>
  </sheetViews>
  <sheetFormatPr baseColWidth="10" defaultColWidth="12.85546875" defaultRowHeight="14.25" x14ac:dyDescent="0.3"/>
  <cols>
    <col min="1" max="1" width="57.140625" style="29" customWidth="1"/>
    <col min="2" max="4" width="12.85546875" style="29"/>
    <col min="5" max="5" width="12.140625" style="29" customWidth="1"/>
    <col min="6" max="6" width="10.42578125" style="29" customWidth="1"/>
    <col min="7" max="1023" width="12.85546875" style="29"/>
  </cols>
  <sheetData>
    <row r="1" spans="1:6" x14ac:dyDescent="0.3">
      <c r="A1" s="30" t="s">
        <v>2</v>
      </c>
    </row>
    <row r="3" spans="1:6" ht="37.9" customHeight="1" x14ac:dyDescent="0.3">
      <c r="A3" s="32" t="s">
        <v>78</v>
      </c>
      <c r="B3" s="5" t="s">
        <v>79</v>
      </c>
      <c r="C3" s="5" t="s">
        <v>80</v>
      </c>
      <c r="D3" s="5" t="s">
        <v>81</v>
      </c>
      <c r="E3" s="5" t="s">
        <v>82</v>
      </c>
      <c r="F3" s="5" t="s">
        <v>83</v>
      </c>
    </row>
    <row r="4" spans="1:6" ht="22.35" customHeight="1" x14ac:dyDescent="0.3">
      <c r="A4" s="33" t="s">
        <v>84</v>
      </c>
      <c r="B4" s="34">
        <v>0.91600000000000004</v>
      </c>
      <c r="C4" s="34">
        <v>0.91970640569395001</v>
      </c>
      <c r="D4" s="34">
        <v>0.92471712211784796</v>
      </c>
      <c r="E4" s="34">
        <v>0.93600327234865399</v>
      </c>
      <c r="F4" s="34">
        <v>0.93887601390498299</v>
      </c>
    </row>
    <row r="5" spans="1:6" ht="22.35" customHeight="1" x14ac:dyDescent="0.3">
      <c r="A5" s="33" t="s">
        <v>85</v>
      </c>
      <c r="B5" s="34">
        <v>0.92879999999999996</v>
      </c>
      <c r="C5" s="34">
        <v>0.93256379100850595</v>
      </c>
      <c r="D5" s="34">
        <v>0.93621700879765402</v>
      </c>
      <c r="E5" s="34">
        <v>0.917190775681342</v>
      </c>
      <c r="F5" s="34">
        <v>0.91240875912408803</v>
      </c>
    </row>
    <row r="6" spans="1:6" ht="22.35" customHeight="1" x14ac:dyDescent="0.3">
      <c r="A6" s="33" t="s">
        <v>86</v>
      </c>
      <c r="B6" s="34">
        <v>0.94369999999999998</v>
      </c>
      <c r="C6" s="34">
        <v>0.90996343692870196</v>
      </c>
      <c r="D6" s="34">
        <v>0.94288224956063305</v>
      </c>
      <c r="E6" s="34">
        <v>0.94475655430711603</v>
      </c>
      <c r="F6" s="34">
        <v>0.95632239382239403</v>
      </c>
    </row>
    <row r="7" spans="1:6" ht="22.35" customHeight="1" x14ac:dyDescent="0.3">
      <c r="A7" s="35" t="s">
        <v>87</v>
      </c>
      <c r="B7" s="36">
        <f>AVERAGE(B4:B6)</f>
        <v>0.92949999999999999</v>
      </c>
      <c r="C7" s="36">
        <f>AVERAGE(C4:C6)</f>
        <v>0.92074454454371935</v>
      </c>
      <c r="D7" s="36">
        <f>AVERAGE(D4:D6)</f>
        <v>0.9346054601587116</v>
      </c>
      <c r="E7" s="36">
        <f>AVERAGE(E4:E6)</f>
        <v>0.93265020077903726</v>
      </c>
      <c r="F7" s="36">
        <v>0.93886795187708405</v>
      </c>
    </row>
    <row r="8" spans="1:6" ht="22.35" customHeight="1" x14ac:dyDescent="0.3">
      <c r="A8" s="29" t="s">
        <v>56</v>
      </c>
    </row>
    <row r="9" spans="1:6" x14ac:dyDescent="0.3">
      <c r="A9" s="7"/>
    </row>
    <row r="12" spans="1:6" x14ac:dyDescent="0.3">
      <c r="A12" s="37"/>
    </row>
    <row r="13" spans="1:6" x14ac:dyDescent="0.3">
      <c r="A13" s="37"/>
    </row>
    <row r="14" spans="1:6" x14ac:dyDescent="0.3">
      <c r="A14" s="37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J64"/>
  <sheetViews>
    <sheetView showGridLines="0" zoomScale="120" zoomScaleNormal="120" workbookViewId="0"/>
  </sheetViews>
  <sheetFormatPr baseColWidth="10" defaultColWidth="11.85546875" defaultRowHeight="14.25" x14ac:dyDescent="0.3"/>
  <cols>
    <col min="1" max="1" width="36.7109375" style="29" customWidth="1"/>
    <col min="2" max="2" width="32" style="29" customWidth="1"/>
    <col min="3" max="3" width="11.85546875" style="29"/>
    <col min="4" max="4" width="29.5703125" style="29" customWidth="1"/>
    <col min="5" max="6" width="11.85546875" style="29"/>
    <col min="7" max="7" width="63.7109375" style="29" customWidth="1"/>
    <col min="8" max="1024" width="11.85546875" style="29"/>
  </cols>
  <sheetData>
    <row r="1" spans="1:7" x14ac:dyDescent="0.3">
      <c r="A1" s="39" t="s">
        <v>12</v>
      </c>
    </row>
    <row r="2" spans="1:7" x14ac:dyDescent="0.3">
      <c r="A2" s="39"/>
      <c r="D2" s="168"/>
    </row>
    <row r="3" spans="1:7" ht="42.75" x14ac:dyDescent="0.3">
      <c r="A3" s="5" t="s">
        <v>426</v>
      </c>
      <c r="B3" s="5" t="s">
        <v>427</v>
      </c>
      <c r="F3" s="40"/>
      <c r="G3" s="40"/>
    </row>
    <row r="4" spans="1:7" x14ac:dyDescent="0.3">
      <c r="A4" s="111" t="s">
        <v>428</v>
      </c>
      <c r="B4" s="34">
        <v>0.68145161290322598</v>
      </c>
    </row>
    <row r="5" spans="1:7" x14ac:dyDescent="0.3">
      <c r="A5" s="111" t="s">
        <v>119</v>
      </c>
      <c r="B5" s="34">
        <v>0.61071428571428599</v>
      </c>
    </row>
    <row r="6" spans="1:7" x14ac:dyDescent="0.3">
      <c r="A6" s="111" t="s">
        <v>153</v>
      </c>
      <c r="B6" s="34">
        <v>0.59740259740259705</v>
      </c>
    </row>
    <row r="7" spans="1:7" x14ac:dyDescent="0.3">
      <c r="A7" s="111" t="s">
        <v>131</v>
      </c>
      <c r="B7" s="34">
        <v>0.57317073170731703</v>
      </c>
    </row>
    <row r="8" spans="1:7" x14ac:dyDescent="0.3">
      <c r="A8" s="111" t="s">
        <v>125</v>
      </c>
      <c r="B8" s="34">
        <v>0.51587301587301604</v>
      </c>
    </row>
    <row r="9" spans="1:7" ht="28.5" x14ac:dyDescent="0.3">
      <c r="A9" s="111" t="s">
        <v>318</v>
      </c>
      <c r="B9" s="34">
        <v>0.50598802395209597</v>
      </c>
    </row>
    <row r="10" spans="1:7" x14ac:dyDescent="0.3">
      <c r="A10" s="111" t="s">
        <v>180</v>
      </c>
      <c r="B10" s="34">
        <v>0.50410316529894506</v>
      </c>
    </row>
    <row r="11" spans="1:7" x14ac:dyDescent="0.3">
      <c r="A11" s="111" t="s">
        <v>353</v>
      </c>
      <c r="B11" s="34">
        <v>0.48148148148148101</v>
      </c>
      <c r="D11" s="167" t="s">
        <v>429</v>
      </c>
      <c r="E11" s="167"/>
    </row>
    <row r="12" spans="1:7" ht="28.5" x14ac:dyDescent="0.3">
      <c r="A12" s="111" t="s">
        <v>354</v>
      </c>
      <c r="B12" s="34">
        <v>0.45324735145094402</v>
      </c>
    </row>
    <row r="13" spans="1:7" x14ac:dyDescent="0.3">
      <c r="A13" s="111" t="s">
        <v>430</v>
      </c>
      <c r="B13" s="34">
        <v>0.42698706099815198</v>
      </c>
    </row>
    <row r="14" spans="1:7" x14ac:dyDescent="0.3">
      <c r="A14" s="111" t="s">
        <v>133</v>
      </c>
      <c r="B14" s="34">
        <v>0.42499999999999999</v>
      </c>
    </row>
    <row r="15" spans="1:7" x14ac:dyDescent="0.3">
      <c r="A15" s="111" t="s">
        <v>151</v>
      </c>
      <c r="B15" s="34">
        <v>0.401869158878505</v>
      </c>
    </row>
    <row r="16" spans="1:7" x14ac:dyDescent="0.3">
      <c r="A16" s="111" t="s">
        <v>159</v>
      </c>
      <c r="B16" s="34">
        <v>0.40154440154440102</v>
      </c>
    </row>
    <row r="17" spans="1:7" x14ac:dyDescent="0.3">
      <c r="A17" s="111" t="s">
        <v>163</v>
      </c>
      <c r="B17" s="34">
        <v>0.38508064516128998</v>
      </c>
    </row>
    <row r="18" spans="1:7" x14ac:dyDescent="0.3">
      <c r="A18" s="111" t="s">
        <v>431</v>
      </c>
      <c r="B18" s="34">
        <v>0.36423841059602602</v>
      </c>
    </row>
    <row r="19" spans="1:7" x14ac:dyDescent="0.3">
      <c r="A19" s="111" t="s">
        <v>149</v>
      </c>
      <c r="B19" s="34">
        <v>0.36243144424131601</v>
      </c>
    </row>
    <row r="20" spans="1:7" x14ac:dyDescent="0.3">
      <c r="A20" s="111" t="s">
        <v>157</v>
      </c>
      <c r="B20" s="34">
        <v>0.33516483516483497</v>
      </c>
    </row>
    <row r="21" spans="1:7" x14ac:dyDescent="0.3">
      <c r="A21" s="111" t="s">
        <v>143</v>
      </c>
      <c r="B21" s="34">
        <v>0.33161512027491402</v>
      </c>
    </row>
    <row r="22" spans="1:7" x14ac:dyDescent="0.3">
      <c r="A22" s="111" t="s">
        <v>161</v>
      </c>
      <c r="B22" s="34">
        <v>0.27272727272727298</v>
      </c>
    </row>
    <row r="23" spans="1:7" x14ac:dyDescent="0.3">
      <c r="A23" s="29" t="s">
        <v>56</v>
      </c>
    </row>
    <row r="24" spans="1:7" x14ac:dyDescent="0.3">
      <c r="A24" s="19" t="s">
        <v>451</v>
      </c>
      <c r="B24" s="49"/>
    </row>
    <row r="25" spans="1:7" ht="30" customHeight="1" x14ac:dyDescent="0.3"/>
    <row r="26" spans="1:7" x14ac:dyDescent="0.3">
      <c r="A26" s="40"/>
      <c r="F26" s="40"/>
      <c r="G26" s="40"/>
    </row>
    <row r="27" spans="1:7" ht="12" customHeight="1" x14ac:dyDescent="0.3">
      <c r="A27" s="127"/>
    </row>
    <row r="28" spans="1:7" ht="28.5" x14ac:dyDescent="0.3">
      <c r="A28" s="127"/>
      <c r="B28" s="5" t="s">
        <v>432</v>
      </c>
    </row>
    <row r="29" spans="1:7" x14ac:dyDescent="0.3">
      <c r="A29" s="111" t="s">
        <v>353</v>
      </c>
      <c r="B29" s="34">
        <v>0.53896103896103897</v>
      </c>
    </row>
    <row r="30" spans="1:7" x14ac:dyDescent="0.3">
      <c r="A30" s="111" t="s">
        <v>180</v>
      </c>
      <c r="B30" s="34">
        <v>0.44736842105263203</v>
      </c>
    </row>
    <row r="31" spans="1:7" x14ac:dyDescent="0.3">
      <c r="A31" s="111" t="s">
        <v>430</v>
      </c>
      <c r="B31" s="34">
        <v>0.42372881355932202</v>
      </c>
    </row>
    <row r="32" spans="1:7" x14ac:dyDescent="0.3">
      <c r="A32" s="111" t="s">
        <v>139</v>
      </c>
      <c r="B32" s="34">
        <v>0.39370078740157499</v>
      </c>
    </row>
    <row r="33" spans="1:2" ht="28.5" x14ac:dyDescent="0.3">
      <c r="A33" s="111" t="s">
        <v>137</v>
      </c>
      <c r="B33" s="34">
        <v>0.38569424964936899</v>
      </c>
    </row>
    <row r="34" spans="1:2" x14ac:dyDescent="0.3">
      <c r="A34" s="111" t="s">
        <v>149</v>
      </c>
      <c r="B34" s="34">
        <v>0.35879218472468899</v>
      </c>
    </row>
    <row r="35" spans="1:2" x14ac:dyDescent="0.3">
      <c r="A35" s="111" t="s">
        <v>147</v>
      </c>
      <c r="B35" s="34">
        <v>0.340425531914894</v>
      </c>
    </row>
    <row r="36" spans="1:2" x14ac:dyDescent="0.3">
      <c r="A36" s="111" t="s">
        <v>153</v>
      </c>
      <c r="B36" s="34">
        <v>0.33644859813084099</v>
      </c>
    </row>
    <row r="37" spans="1:2" x14ac:dyDescent="0.3">
      <c r="A37" s="111" t="s">
        <v>127</v>
      </c>
      <c r="B37" s="34">
        <v>0.32352941176470601</v>
      </c>
    </row>
    <row r="38" spans="1:2" x14ac:dyDescent="0.3">
      <c r="A38" s="111" t="s">
        <v>143</v>
      </c>
      <c r="B38" s="34">
        <v>0.28705882352941198</v>
      </c>
    </row>
    <row r="39" spans="1:2" x14ac:dyDescent="0.3">
      <c r="A39" s="111" t="s">
        <v>151</v>
      </c>
      <c r="B39" s="34">
        <v>0.25</v>
      </c>
    </row>
    <row r="40" spans="1:2" ht="19.149999999999999" customHeight="1" x14ac:dyDescent="0.3">
      <c r="A40" s="111" t="s">
        <v>119</v>
      </c>
      <c r="B40" s="34">
        <v>0.23529411764705899</v>
      </c>
    </row>
    <row r="41" spans="1:2" x14ac:dyDescent="0.3">
      <c r="A41" s="111" t="s">
        <v>431</v>
      </c>
      <c r="B41" s="34">
        <v>0.23529411764705899</v>
      </c>
    </row>
    <row r="42" spans="1:2" x14ac:dyDescent="0.3">
      <c r="A42" s="111" t="s">
        <v>159</v>
      </c>
      <c r="B42" s="34">
        <v>0.20161290322580599</v>
      </c>
    </row>
    <row r="43" spans="1:2" x14ac:dyDescent="0.3">
      <c r="A43" s="111" t="s">
        <v>161</v>
      </c>
      <c r="B43" s="34">
        <v>0</v>
      </c>
    </row>
    <row r="44" spans="1:2" x14ac:dyDescent="0.3">
      <c r="A44" s="111" t="s">
        <v>428</v>
      </c>
      <c r="B44" s="34">
        <v>0</v>
      </c>
    </row>
    <row r="45" spans="1:2" x14ac:dyDescent="0.3">
      <c r="A45" s="29" t="s">
        <v>56</v>
      </c>
      <c r="B45" s="146"/>
    </row>
    <row r="46" spans="1:2" x14ac:dyDescent="0.3">
      <c r="A46" s="19" t="s">
        <v>451</v>
      </c>
      <c r="B46" s="146"/>
    </row>
    <row r="47" spans="1:2" x14ac:dyDescent="0.3">
      <c r="A47" s="147"/>
    </row>
    <row r="48" spans="1:2" x14ac:dyDescent="0.3">
      <c r="A48" s="147"/>
    </row>
    <row r="49" spans="1:7" x14ac:dyDescent="0.3">
      <c r="A49" s="147"/>
    </row>
    <row r="50" spans="1:7" x14ac:dyDescent="0.3">
      <c r="A50" s="147"/>
    </row>
    <row r="51" spans="1:7" x14ac:dyDescent="0.3">
      <c r="A51" s="147"/>
    </row>
    <row r="52" spans="1:7" x14ac:dyDescent="0.3">
      <c r="A52" s="101"/>
    </row>
    <row r="53" spans="1:7" x14ac:dyDescent="0.3">
      <c r="A53" s="101"/>
    </row>
    <row r="54" spans="1:7" x14ac:dyDescent="0.3">
      <c r="A54" s="101"/>
    </row>
    <row r="55" spans="1:7" x14ac:dyDescent="0.3">
      <c r="A55" s="101"/>
    </row>
    <row r="56" spans="1:7" x14ac:dyDescent="0.3">
      <c r="A56" s="101"/>
    </row>
    <row r="57" spans="1:7" x14ac:dyDescent="0.3">
      <c r="A57" s="101"/>
    </row>
    <row r="58" spans="1:7" x14ac:dyDescent="0.3">
      <c r="A58" s="101"/>
      <c r="G58" s="134"/>
    </row>
    <row r="59" spans="1:7" x14ac:dyDescent="0.3">
      <c r="A59" s="101"/>
    </row>
    <row r="60" spans="1:7" x14ac:dyDescent="0.3">
      <c r="A60" s="101"/>
    </row>
    <row r="61" spans="1:7" x14ac:dyDescent="0.3">
      <c r="A61" s="101"/>
    </row>
    <row r="62" spans="1:7" x14ac:dyDescent="0.3">
      <c r="A62" s="101"/>
    </row>
    <row r="63" spans="1:7" x14ac:dyDescent="0.3">
      <c r="A63" s="101"/>
    </row>
    <row r="64" spans="1:7" x14ac:dyDescent="0.3">
      <c r="A64" s="101"/>
    </row>
  </sheetData>
  <mergeCells count="1">
    <mergeCell ref="D11:E11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J13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30.85546875" style="29" customWidth="1"/>
    <col min="2" max="4" width="11.7109375" style="29"/>
    <col min="5" max="6" width="12.85546875" style="29" customWidth="1"/>
    <col min="7" max="1024" width="11.7109375" style="29"/>
  </cols>
  <sheetData>
    <row r="1" spans="1:1024" x14ac:dyDescent="0.3">
      <c r="A1" s="39" t="s">
        <v>13</v>
      </c>
    </row>
    <row r="3" spans="1:1024" x14ac:dyDescent="0.3">
      <c r="A3" s="7"/>
    </row>
    <row r="5" spans="1:1024" ht="65.25" customHeight="1" x14ac:dyDescent="0.3">
      <c r="A5" s="5" t="s">
        <v>433</v>
      </c>
      <c r="B5" s="5" t="s">
        <v>222</v>
      </c>
      <c r="C5" s="5" t="s">
        <v>223</v>
      </c>
      <c r="D5" s="5" t="s">
        <v>224</v>
      </c>
      <c r="E5" s="5" t="s">
        <v>225</v>
      </c>
      <c r="F5" s="5" t="s">
        <v>91</v>
      </c>
      <c r="AMJ5"/>
    </row>
    <row r="6" spans="1:1024" ht="42" customHeight="1" x14ac:dyDescent="0.3">
      <c r="A6" s="1" t="s">
        <v>313</v>
      </c>
      <c r="B6" s="34">
        <v>0.88829528897523102</v>
      </c>
      <c r="C6" s="34">
        <v>0.90590000000000004</v>
      </c>
      <c r="D6" s="34">
        <v>0.90621150800633499</v>
      </c>
      <c r="E6" s="34">
        <v>0.83979999999999999</v>
      </c>
      <c r="F6" s="34">
        <v>0.77775149795017295</v>
      </c>
      <c r="AMJ6"/>
    </row>
    <row r="7" spans="1:1024" ht="39" customHeight="1" x14ac:dyDescent="0.3">
      <c r="A7" s="1" t="s">
        <v>85</v>
      </c>
      <c r="B7" s="34">
        <v>0.96753760886777496</v>
      </c>
      <c r="C7" s="34">
        <v>0.9365</v>
      </c>
      <c r="D7" s="34">
        <v>0.90909090909090895</v>
      </c>
      <c r="E7" s="34">
        <v>0.82940000000000003</v>
      </c>
      <c r="F7" s="34">
        <v>0.97039230199852</v>
      </c>
      <c r="AMJ7"/>
    </row>
    <row r="8" spans="1:1024" ht="36" customHeight="1" x14ac:dyDescent="0.3">
      <c r="A8" s="1" t="s">
        <v>434</v>
      </c>
      <c r="B8" s="34">
        <v>0.303232426885582</v>
      </c>
      <c r="C8" s="34">
        <v>0.83579999999999999</v>
      </c>
      <c r="D8" s="34">
        <v>3.2544378698224803E-2</v>
      </c>
      <c r="E8" s="34">
        <v>0.21690000000000001</v>
      </c>
      <c r="F8" s="34">
        <v>0.15653964984551999</v>
      </c>
      <c r="AMJ8"/>
    </row>
    <row r="9" spans="1:1024" x14ac:dyDescent="0.3">
      <c r="A9" s="29" t="s">
        <v>56</v>
      </c>
      <c r="M9" s="49"/>
    </row>
    <row r="13" spans="1:1024" x14ac:dyDescent="0.3">
      <c r="C13" s="38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67"/>
  <sheetViews>
    <sheetView showGridLines="0" topLeftCell="A4" zoomScale="120" zoomScaleNormal="120" workbookViewId="0">
      <selection activeCell="L23" sqref="L23"/>
    </sheetView>
  </sheetViews>
  <sheetFormatPr baseColWidth="10" defaultColWidth="12.85546875" defaultRowHeight="14.25" x14ac:dyDescent="0.3"/>
  <cols>
    <col min="1" max="1" width="12.85546875" style="29"/>
    <col min="2" max="2" width="30.42578125" style="29" customWidth="1"/>
    <col min="3" max="1024" width="12.85546875" style="29"/>
  </cols>
  <sheetData>
    <row r="1" spans="1:6" x14ac:dyDescent="0.3">
      <c r="A1" s="39" t="s">
        <v>88</v>
      </c>
    </row>
    <row r="2" spans="1:6" x14ac:dyDescent="0.3">
      <c r="A2" s="40"/>
    </row>
    <row r="4" spans="1:6" x14ac:dyDescent="0.3">
      <c r="B4" s="7"/>
      <c r="C4" s="31"/>
    </row>
    <row r="5" spans="1:6" ht="57" x14ac:dyDescent="0.3">
      <c r="A5" s="5" t="s">
        <v>89</v>
      </c>
      <c r="B5" s="5" t="s">
        <v>90</v>
      </c>
      <c r="C5" s="5" t="s">
        <v>91</v>
      </c>
      <c r="D5" s="5" t="s">
        <v>92</v>
      </c>
    </row>
    <row r="6" spans="1:6" ht="20.100000000000001" customHeight="1" x14ac:dyDescent="0.3">
      <c r="A6" s="152" t="s">
        <v>93</v>
      </c>
      <c r="B6" s="8" t="s">
        <v>94</v>
      </c>
      <c r="C6" s="34">
        <f>D6/4</f>
        <v>0.93035439137134002</v>
      </c>
      <c r="D6" s="41">
        <v>3.7214175654853601</v>
      </c>
    </row>
    <row r="7" spans="1:6" x14ac:dyDescent="0.3">
      <c r="A7" s="152"/>
      <c r="B7" s="8" t="s">
        <v>95</v>
      </c>
      <c r="C7" s="34">
        <f>1-C6</f>
        <v>6.9645608628659983E-2</v>
      </c>
      <c r="D7" s="34"/>
    </row>
    <row r="8" spans="1:6" ht="20.100000000000001" customHeight="1" x14ac:dyDescent="0.3">
      <c r="A8" s="152" t="s">
        <v>96</v>
      </c>
      <c r="B8" s="8" t="s">
        <v>97</v>
      </c>
      <c r="C8" s="34">
        <f>D8/4</f>
        <v>0.94642857142857251</v>
      </c>
      <c r="D8" s="41">
        <v>3.78571428571429</v>
      </c>
    </row>
    <row r="9" spans="1:6" x14ac:dyDescent="0.3">
      <c r="A9" s="152"/>
      <c r="B9" s="8" t="s">
        <v>98</v>
      </c>
      <c r="C9" s="34">
        <f>1-C8</f>
        <v>5.3571428571427493E-2</v>
      </c>
      <c r="D9" s="34"/>
    </row>
    <row r="10" spans="1:6" x14ac:dyDescent="0.3">
      <c r="A10" s="5"/>
      <c r="B10" s="5" t="s">
        <v>87</v>
      </c>
      <c r="C10" s="36">
        <f>D10/4</f>
        <v>0.9388679518770825</v>
      </c>
      <c r="D10" s="42">
        <v>3.75547180750833</v>
      </c>
    </row>
    <row r="11" spans="1:6" x14ac:dyDescent="0.3">
      <c r="A11" s="29" t="s">
        <v>56</v>
      </c>
    </row>
    <row r="15" spans="1:6" x14ac:dyDescent="0.3">
      <c r="A15" s="40"/>
      <c r="F15" s="40"/>
    </row>
    <row r="17" spans="1:4" x14ac:dyDescent="0.3">
      <c r="A17" s="7"/>
      <c r="B17" s="31"/>
    </row>
    <row r="18" spans="1:4" ht="57" x14ac:dyDescent="0.3">
      <c r="A18" s="5" t="s">
        <v>99</v>
      </c>
      <c r="B18" s="5" t="s">
        <v>91</v>
      </c>
      <c r="C18" s="5" t="s">
        <v>92</v>
      </c>
    </row>
    <row r="19" spans="1:4" x14ac:dyDescent="0.3">
      <c r="A19" s="43" t="s">
        <v>100</v>
      </c>
      <c r="B19" s="34">
        <f t="shared" ref="B19:B28" si="0">C19*1/4</f>
        <v>0.9076678765880225</v>
      </c>
      <c r="C19" s="41">
        <v>3.63067150635209</v>
      </c>
    </row>
    <row r="20" spans="1:4" x14ac:dyDescent="0.3">
      <c r="A20" s="43" t="s">
        <v>101</v>
      </c>
      <c r="B20" s="34">
        <f t="shared" si="0"/>
        <v>0.92065344224037249</v>
      </c>
      <c r="C20" s="41">
        <v>3.68261376896149</v>
      </c>
    </row>
    <row r="21" spans="1:4" x14ac:dyDescent="0.3">
      <c r="A21" s="43" t="s">
        <v>102</v>
      </c>
      <c r="B21" s="34">
        <f t="shared" si="0"/>
        <v>0.95119521912350502</v>
      </c>
      <c r="C21" s="41">
        <v>3.8047808764940201</v>
      </c>
    </row>
    <row r="22" spans="1:4" x14ac:dyDescent="0.3">
      <c r="A22" s="43" t="s">
        <v>103</v>
      </c>
      <c r="B22" s="34">
        <f t="shared" si="0"/>
        <v>0.95063694267515997</v>
      </c>
      <c r="C22" s="41">
        <v>3.8025477707006399</v>
      </c>
    </row>
    <row r="23" spans="1:4" x14ac:dyDescent="0.3">
      <c r="A23" s="43" t="s">
        <v>104</v>
      </c>
      <c r="B23" s="34">
        <f t="shared" si="0"/>
        <v>0.95605612998523004</v>
      </c>
      <c r="C23" s="41">
        <v>3.8242245199409202</v>
      </c>
    </row>
    <row r="24" spans="1:4" x14ac:dyDescent="0.3">
      <c r="A24" s="43" t="s">
        <v>105</v>
      </c>
      <c r="B24" s="34">
        <f t="shared" si="0"/>
        <v>0.94413012729844503</v>
      </c>
      <c r="C24" s="41">
        <v>3.7765205091937801</v>
      </c>
    </row>
    <row r="25" spans="1:4" x14ac:dyDescent="0.3">
      <c r="A25" s="43" t="s">
        <v>106</v>
      </c>
      <c r="B25" s="34">
        <f t="shared" si="0"/>
        <v>0.93817204301075252</v>
      </c>
      <c r="C25" s="41">
        <v>3.7526881720430101</v>
      </c>
    </row>
    <row r="26" spans="1:4" x14ac:dyDescent="0.3">
      <c r="A26" s="43" t="s">
        <v>107</v>
      </c>
      <c r="B26" s="34">
        <f t="shared" si="0"/>
        <v>0.95114122681882995</v>
      </c>
      <c r="C26" s="41">
        <v>3.8045649072753198</v>
      </c>
    </row>
    <row r="27" spans="1:4" x14ac:dyDescent="0.3">
      <c r="A27" s="43" t="s">
        <v>108</v>
      </c>
      <c r="B27" s="34">
        <f t="shared" si="0"/>
        <v>0.95367132867132753</v>
      </c>
      <c r="C27" s="41">
        <v>3.8146853146853101</v>
      </c>
    </row>
    <row r="28" spans="1:4" x14ac:dyDescent="0.3">
      <c r="A28" s="5" t="s">
        <v>109</v>
      </c>
      <c r="B28" s="36">
        <f t="shared" si="0"/>
        <v>0.9388679518770825</v>
      </c>
      <c r="C28" s="42">
        <v>3.75547180750833</v>
      </c>
      <c r="D28" s="44"/>
    </row>
    <row r="29" spans="1:4" x14ac:dyDescent="0.3">
      <c r="A29" s="29" t="s">
        <v>56</v>
      </c>
    </row>
    <row r="31" spans="1:4" x14ac:dyDescent="0.3">
      <c r="A31" s="40"/>
    </row>
    <row r="32" spans="1:4" x14ac:dyDescent="0.3">
      <c r="A32" s="40"/>
      <c r="B32" s="31"/>
    </row>
    <row r="33" spans="1:6" ht="57" x14ac:dyDescent="0.3">
      <c r="A33" s="5" t="s">
        <v>110</v>
      </c>
      <c r="B33" s="5" t="s">
        <v>91</v>
      </c>
      <c r="C33" s="5" t="s">
        <v>92</v>
      </c>
    </row>
    <row r="34" spans="1:6" x14ac:dyDescent="0.3">
      <c r="A34" s="43" t="s">
        <v>111</v>
      </c>
      <c r="B34" s="34">
        <f>C34*1/4</f>
        <v>0.93811666955166995</v>
      </c>
      <c r="C34" s="41">
        <v>3.7524666782066798</v>
      </c>
    </row>
    <row r="35" spans="1:6" x14ac:dyDescent="0.3">
      <c r="A35" s="43" t="s">
        <v>112</v>
      </c>
      <c r="B35" s="34">
        <f>C35*1/4</f>
        <v>0.93111111111111</v>
      </c>
      <c r="C35" s="41">
        <v>3.72444444444444</v>
      </c>
    </row>
    <row r="36" spans="1:6" x14ac:dyDescent="0.3">
      <c r="A36" s="43" t="s">
        <v>113</v>
      </c>
      <c r="B36" s="34">
        <f>C36*1/4</f>
        <v>0.96572104018912497</v>
      </c>
      <c r="C36" s="41">
        <v>3.8628841607564999</v>
      </c>
    </row>
    <row r="37" spans="1:6" x14ac:dyDescent="0.3">
      <c r="A37" s="43" t="s">
        <v>114</v>
      </c>
      <c r="B37" s="34">
        <f>C37*1/4</f>
        <v>0.86458333333333248</v>
      </c>
      <c r="C37" s="41">
        <v>3.4583333333333299</v>
      </c>
    </row>
    <row r="38" spans="1:6" x14ac:dyDescent="0.3">
      <c r="A38" s="5" t="s">
        <v>115</v>
      </c>
      <c r="B38" s="36">
        <f>C38/4</f>
        <v>0.9388679518770825</v>
      </c>
      <c r="C38" s="42">
        <v>3.75547180750833</v>
      </c>
    </row>
    <row r="39" spans="1:6" x14ac:dyDescent="0.3">
      <c r="A39" s="29" t="s">
        <v>56</v>
      </c>
    </row>
    <row r="41" spans="1:6" x14ac:dyDescent="0.3">
      <c r="A41" s="40"/>
      <c r="F41" s="40"/>
    </row>
    <row r="42" spans="1:6" x14ac:dyDescent="0.3">
      <c r="B42" s="7"/>
      <c r="C42" s="31"/>
    </row>
    <row r="43" spans="1:6" ht="57" x14ac:dyDescent="0.3">
      <c r="A43" s="5" t="s">
        <v>116</v>
      </c>
      <c r="B43" s="5" t="s">
        <v>117</v>
      </c>
      <c r="C43" s="5" t="s">
        <v>91</v>
      </c>
      <c r="D43" s="5" t="s">
        <v>92</v>
      </c>
    </row>
    <row r="44" spans="1:6" ht="22.35" customHeight="1" x14ac:dyDescent="0.3">
      <c r="A44" s="45" t="s">
        <v>118</v>
      </c>
      <c r="B44" s="46" t="s">
        <v>119</v>
      </c>
      <c r="C44" s="34">
        <f t="shared" ref="C44:C66" si="1">D44/4</f>
        <v>0.88296178343948994</v>
      </c>
      <c r="D44" s="41">
        <v>3.5318471337579598</v>
      </c>
    </row>
    <row r="45" spans="1:6" ht="22.35" customHeight="1" x14ac:dyDescent="0.3">
      <c r="A45" s="45" t="s">
        <v>120</v>
      </c>
      <c r="B45" s="46" t="s">
        <v>121</v>
      </c>
      <c r="C45" s="34">
        <f t="shared" si="1"/>
        <v>0.89423076923077005</v>
      </c>
      <c r="D45" s="41">
        <v>3.5769230769230802</v>
      </c>
    </row>
    <row r="46" spans="1:6" ht="22.35" customHeight="1" x14ac:dyDescent="0.3">
      <c r="A46" s="45" t="s">
        <v>122</v>
      </c>
      <c r="B46" s="46" t="s">
        <v>123</v>
      </c>
      <c r="C46" s="34">
        <f t="shared" si="1"/>
        <v>0.89462809917355246</v>
      </c>
      <c r="D46" s="41">
        <v>3.5785123966942098</v>
      </c>
    </row>
    <row r="47" spans="1:6" ht="22.35" customHeight="1" x14ac:dyDescent="0.3">
      <c r="A47" s="45" t="s">
        <v>124</v>
      </c>
      <c r="B47" s="46" t="s">
        <v>125</v>
      </c>
      <c r="C47" s="34">
        <f t="shared" si="1"/>
        <v>0.89563106796116498</v>
      </c>
      <c r="D47" s="41">
        <v>3.5825242718446599</v>
      </c>
    </row>
    <row r="48" spans="1:6" ht="28.5" x14ac:dyDescent="0.3">
      <c r="A48" s="45" t="s">
        <v>126</v>
      </c>
      <c r="B48" s="46" t="s">
        <v>127</v>
      </c>
      <c r="C48" s="34">
        <f t="shared" si="1"/>
        <v>0.91683070866141747</v>
      </c>
      <c r="D48" s="41">
        <v>3.6673228346456699</v>
      </c>
    </row>
    <row r="49" spans="1:4" ht="22.35" customHeight="1" x14ac:dyDescent="0.3">
      <c r="A49" s="45" t="s">
        <v>128</v>
      </c>
      <c r="B49" s="46" t="s">
        <v>129</v>
      </c>
      <c r="C49" s="34">
        <f t="shared" si="1"/>
        <v>0.91726618705036</v>
      </c>
      <c r="D49" s="41">
        <v>3.66906474820144</v>
      </c>
    </row>
    <row r="50" spans="1:4" ht="22.35" customHeight="1" x14ac:dyDescent="0.3">
      <c r="A50" s="45" t="s">
        <v>130</v>
      </c>
      <c r="B50" s="46" t="s">
        <v>131</v>
      </c>
      <c r="C50" s="34">
        <f t="shared" si="1"/>
        <v>0.921875</v>
      </c>
      <c r="D50" s="41">
        <v>3.6875</v>
      </c>
    </row>
    <row r="51" spans="1:4" ht="22.35" customHeight="1" x14ac:dyDescent="0.3">
      <c r="A51" s="45" t="s">
        <v>132</v>
      </c>
      <c r="B51" s="46" t="s">
        <v>133</v>
      </c>
      <c r="C51" s="34">
        <f t="shared" si="1"/>
        <v>0.92647058823529505</v>
      </c>
      <c r="D51" s="41">
        <v>3.7058823529411802</v>
      </c>
    </row>
    <row r="52" spans="1:4" ht="22.35" customHeight="1" x14ac:dyDescent="0.3">
      <c r="A52" s="45" t="s">
        <v>134</v>
      </c>
      <c r="B52" s="46" t="s">
        <v>135</v>
      </c>
      <c r="C52" s="34">
        <f t="shared" si="1"/>
        <v>0.92857142857142749</v>
      </c>
      <c r="D52" s="41">
        <v>3.71428571428571</v>
      </c>
    </row>
    <row r="53" spans="1:4" ht="28.5" x14ac:dyDescent="0.3">
      <c r="A53" s="45" t="s">
        <v>136</v>
      </c>
      <c r="B53" s="46" t="s">
        <v>137</v>
      </c>
      <c r="C53" s="34">
        <f t="shared" si="1"/>
        <v>0.92911341853035245</v>
      </c>
      <c r="D53" s="41">
        <v>3.7164536741214098</v>
      </c>
    </row>
    <row r="54" spans="1:4" ht="22.35" customHeight="1" x14ac:dyDescent="0.3">
      <c r="A54" s="45" t="s">
        <v>138</v>
      </c>
      <c r="B54" s="46" t="s">
        <v>139</v>
      </c>
      <c r="C54" s="34">
        <f t="shared" si="1"/>
        <v>0.93172690763052246</v>
      </c>
      <c r="D54" s="41">
        <v>3.7269076305220898</v>
      </c>
    </row>
    <row r="55" spans="1:4" ht="22.35" customHeight="1" x14ac:dyDescent="0.3">
      <c r="A55" s="45" t="s">
        <v>140</v>
      </c>
      <c r="B55" s="46" t="s">
        <v>141</v>
      </c>
      <c r="C55" s="34">
        <f t="shared" si="1"/>
        <v>0.94424273858921248</v>
      </c>
      <c r="D55" s="41">
        <v>3.7769709543568499</v>
      </c>
    </row>
    <row r="56" spans="1:4" ht="22.35" customHeight="1" x14ac:dyDescent="0.3">
      <c r="A56" s="45" t="s">
        <v>142</v>
      </c>
      <c r="B56" s="46" t="s">
        <v>143</v>
      </c>
      <c r="C56" s="34">
        <f t="shared" si="1"/>
        <v>0.94444444444444497</v>
      </c>
      <c r="D56" s="41">
        <v>3.7777777777777799</v>
      </c>
    </row>
    <row r="57" spans="1:4" ht="22.35" customHeight="1" x14ac:dyDescent="0.3">
      <c r="A57" s="45" t="s">
        <v>144</v>
      </c>
      <c r="B57" s="46" t="s">
        <v>145</v>
      </c>
      <c r="C57" s="34">
        <f t="shared" si="1"/>
        <v>0.94782608695652248</v>
      </c>
      <c r="D57" s="41">
        <v>3.7913043478260899</v>
      </c>
    </row>
    <row r="58" spans="1:4" ht="22.35" customHeight="1" x14ac:dyDescent="0.3">
      <c r="A58" s="45" t="s">
        <v>146</v>
      </c>
      <c r="B58" s="46" t="s">
        <v>147</v>
      </c>
      <c r="C58" s="34">
        <f t="shared" si="1"/>
        <v>0.95</v>
      </c>
      <c r="D58" s="41">
        <v>3.8</v>
      </c>
    </row>
    <row r="59" spans="1:4" ht="22.35" customHeight="1" x14ac:dyDescent="0.3">
      <c r="A59" s="45" t="s">
        <v>148</v>
      </c>
      <c r="B59" s="46" t="s">
        <v>149</v>
      </c>
      <c r="C59" s="34">
        <f t="shared" si="1"/>
        <v>0.95089285714285754</v>
      </c>
      <c r="D59" s="41">
        <v>3.8035714285714302</v>
      </c>
    </row>
    <row r="60" spans="1:4" ht="22.35" customHeight="1" x14ac:dyDescent="0.3">
      <c r="A60" s="45" t="s">
        <v>150</v>
      </c>
      <c r="B60" s="46" t="s">
        <v>151</v>
      </c>
      <c r="C60" s="34">
        <f t="shared" si="1"/>
        <v>0.95108695652174002</v>
      </c>
      <c r="D60" s="41">
        <v>3.8043478260869601</v>
      </c>
    </row>
    <row r="61" spans="1:4" ht="22.35" customHeight="1" x14ac:dyDescent="0.3">
      <c r="A61" s="45" t="s">
        <v>152</v>
      </c>
      <c r="B61" s="46" t="s">
        <v>153</v>
      </c>
      <c r="C61" s="34">
        <f t="shared" si="1"/>
        <v>0.9563492063492075</v>
      </c>
      <c r="D61" s="41">
        <v>3.82539682539683</v>
      </c>
    </row>
    <row r="62" spans="1:4" ht="22.35" customHeight="1" x14ac:dyDescent="0.3">
      <c r="A62" s="45" t="s">
        <v>154</v>
      </c>
      <c r="B62" s="46" t="s">
        <v>155</v>
      </c>
      <c r="C62" s="34">
        <f t="shared" si="1"/>
        <v>0.95789473684210502</v>
      </c>
      <c r="D62" s="41">
        <v>3.8315789473684201</v>
      </c>
    </row>
    <row r="63" spans="1:4" ht="22.35" customHeight="1" x14ac:dyDescent="0.3">
      <c r="A63" s="45" t="s">
        <v>156</v>
      </c>
      <c r="B63" s="46" t="s">
        <v>157</v>
      </c>
      <c r="C63" s="34">
        <f t="shared" si="1"/>
        <v>0.9609375</v>
      </c>
      <c r="D63" s="41">
        <v>3.84375</v>
      </c>
    </row>
    <row r="64" spans="1:4" ht="22.35" customHeight="1" x14ac:dyDescent="0.3">
      <c r="A64" s="45" t="s">
        <v>158</v>
      </c>
      <c r="B64" s="46" t="s">
        <v>159</v>
      </c>
      <c r="C64" s="34">
        <f t="shared" si="1"/>
        <v>0.97560975609755995</v>
      </c>
      <c r="D64" s="41">
        <v>3.9024390243902398</v>
      </c>
    </row>
    <row r="65" spans="1:5" ht="22.35" customHeight="1" x14ac:dyDescent="0.3">
      <c r="A65" s="45" t="s">
        <v>160</v>
      </c>
      <c r="B65" s="46" t="s">
        <v>161</v>
      </c>
      <c r="C65" s="34">
        <f t="shared" si="1"/>
        <v>0.97606382978723505</v>
      </c>
      <c r="D65" s="41">
        <v>3.9042553191489402</v>
      </c>
    </row>
    <row r="66" spans="1:5" ht="22.35" customHeight="1" x14ac:dyDescent="0.3">
      <c r="A66" s="45" t="s">
        <v>162</v>
      </c>
      <c r="B66" s="46" t="s">
        <v>163</v>
      </c>
      <c r="C66" s="34">
        <f t="shared" si="1"/>
        <v>0.98264984227129248</v>
      </c>
      <c r="D66" s="41">
        <v>3.9305993690851699</v>
      </c>
    </row>
    <row r="67" spans="1:5" ht="22.35" customHeight="1" x14ac:dyDescent="0.3">
      <c r="A67" s="29" t="s">
        <v>56</v>
      </c>
      <c r="E67" s="47"/>
    </row>
  </sheetData>
  <mergeCells count="2">
    <mergeCell ref="A6:A7"/>
    <mergeCell ref="A8:A9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I6"/>
  <sheetViews>
    <sheetView showGridLines="0" zoomScale="120" zoomScaleNormal="120" workbookViewId="0"/>
  </sheetViews>
  <sheetFormatPr baseColWidth="10" defaultColWidth="11.7109375" defaultRowHeight="14.25" x14ac:dyDescent="0.3"/>
  <cols>
    <col min="1" max="1" width="47.5703125" style="29" customWidth="1"/>
    <col min="2" max="7" width="9.5703125" style="29" hidden="1" customWidth="1"/>
    <col min="8" max="10" width="9.5703125" style="29" customWidth="1"/>
    <col min="11" max="1023" width="11.7109375" style="29"/>
  </cols>
  <sheetData>
    <row r="1" spans="1:12" x14ac:dyDescent="0.3">
      <c r="A1" s="39" t="s">
        <v>3</v>
      </c>
    </row>
    <row r="3" spans="1:12" ht="28.5" x14ac:dyDescent="0.3">
      <c r="A3" s="5" t="s">
        <v>164</v>
      </c>
      <c r="B3" s="5" t="s">
        <v>165</v>
      </c>
      <c r="C3" s="5" t="s">
        <v>166</v>
      </c>
      <c r="D3" s="5" t="s">
        <v>167</v>
      </c>
      <c r="E3" s="5" t="s">
        <v>168</v>
      </c>
      <c r="F3" s="5" t="s">
        <v>169</v>
      </c>
      <c r="G3" s="5" t="s">
        <v>170</v>
      </c>
      <c r="H3" s="5" t="s">
        <v>79</v>
      </c>
      <c r="I3" s="5" t="s">
        <v>80</v>
      </c>
      <c r="J3" s="5" t="s">
        <v>81</v>
      </c>
      <c r="K3" s="5" t="s">
        <v>82</v>
      </c>
      <c r="L3" s="5" t="s">
        <v>171</v>
      </c>
    </row>
    <row r="4" spans="1:12" ht="28.5" x14ac:dyDescent="0.3">
      <c r="A4" s="48" t="s">
        <v>172</v>
      </c>
      <c r="B4" s="34" t="s">
        <v>173</v>
      </c>
      <c r="C4" s="34">
        <v>0.5403</v>
      </c>
      <c r="D4" s="34">
        <v>0.54879999999999995</v>
      </c>
      <c r="E4" s="34">
        <v>0.56259999999999999</v>
      </c>
      <c r="F4" s="34">
        <v>0.56950000000000001</v>
      </c>
      <c r="G4" s="34">
        <v>0.57799999999999996</v>
      </c>
      <c r="H4" s="34">
        <v>0.57630000000000003</v>
      </c>
      <c r="I4" s="34">
        <v>0.56599999999999995</v>
      </c>
      <c r="J4" s="34">
        <v>0.56340000000000001</v>
      </c>
      <c r="K4" s="34">
        <v>0.562925170068027</v>
      </c>
      <c r="L4" s="34">
        <v>0.34290540540540498</v>
      </c>
    </row>
    <row r="5" spans="1:12" x14ac:dyDescent="0.3">
      <c r="A5" s="29" t="s">
        <v>56</v>
      </c>
    </row>
    <row r="6" spans="1:12" x14ac:dyDescent="0.3">
      <c r="A6" s="29" t="s">
        <v>436</v>
      </c>
      <c r="I6" s="49"/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32"/>
  <sheetViews>
    <sheetView showGridLines="0" topLeftCell="A16" zoomScale="120" zoomScaleNormal="120" workbookViewId="0">
      <selection activeCell="A32" sqref="A32"/>
    </sheetView>
  </sheetViews>
  <sheetFormatPr baseColWidth="10" defaultColWidth="12.85546875" defaultRowHeight="14.25" x14ac:dyDescent="0.3"/>
  <cols>
    <col min="1" max="1" width="39.85546875" style="29" customWidth="1"/>
    <col min="2" max="3" width="16.7109375" style="29" customWidth="1"/>
    <col min="4" max="1024" width="12.85546875" style="29"/>
  </cols>
  <sheetData>
    <row r="1" spans="1:4" ht="19.350000000000001" customHeight="1" x14ac:dyDescent="0.3">
      <c r="A1" s="50" t="s">
        <v>439</v>
      </c>
    </row>
    <row r="2" spans="1:4" ht="10.5" customHeight="1" x14ac:dyDescent="0.3"/>
    <row r="3" spans="1:4" ht="50.45" customHeight="1" x14ac:dyDescent="0.3">
      <c r="A3" s="5" t="s">
        <v>174</v>
      </c>
      <c r="B3" s="5" t="s">
        <v>175</v>
      </c>
      <c r="C3" s="5" t="s">
        <v>176</v>
      </c>
      <c r="D3" s="5" t="s">
        <v>177</v>
      </c>
    </row>
    <row r="4" spans="1:4" ht="19.350000000000001" customHeight="1" x14ac:dyDescent="0.3">
      <c r="A4" s="51" t="s">
        <v>123</v>
      </c>
      <c r="B4" s="52">
        <v>18</v>
      </c>
      <c r="C4" s="52">
        <v>10</v>
      </c>
      <c r="D4" s="34">
        <f t="shared" ref="D4:D30" si="0">C4/B4</f>
        <v>0.55555555555555558</v>
      </c>
    </row>
    <row r="5" spans="1:4" ht="19.350000000000001" customHeight="1" x14ac:dyDescent="0.3">
      <c r="A5" s="51" t="s">
        <v>149</v>
      </c>
      <c r="B5" s="52">
        <v>14</v>
      </c>
      <c r="C5" s="52">
        <v>14</v>
      </c>
      <c r="D5" s="34">
        <f t="shared" si="0"/>
        <v>1</v>
      </c>
    </row>
    <row r="6" spans="1:4" ht="19.350000000000001" customHeight="1" x14ac:dyDescent="0.3">
      <c r="A6" s="51" t="s">
        <v>145</v>
      </c>
      <c r="B6" s="52">
        <v>45</v>
      </c>
      <c r="C6" s="52">
        <v>13</v>
      </c>
      <c r="D6" s="34">
        <f t="shared" si="0"/>
        <v>0.28888888888888886</v>
      </c>
    </row>
    <row r="7" spans="1:4" ht="19.350000000000001" customHeight="1" x14ac:dyDescent="0.3">
      <c r="A7" s="51" t="s">
        <v>147</v>
      </c>
      <c r="B7" s="52">
        <v>31</v>
      </c>
      <c r="C7" s="52">
        <v>3</v>
      </c>
      <c r="D7" s="34">
        <f t="shared" si="0"/>
        <v>9.6774193548387094E-2</v>
      </c>
    </row>
    <row r="8" spans="1:4" ht="19.350000000000001" customHeight="1" x14ac:dyDescent="0.3">
      <c r="A8" s="51" t="s">
        <v>178</v>
      </c>
      <c r="B8" s="52">
        <v>21</v>
      </c>
      <c r="C8" s="52">
        <v>0</v>
      </c>
      <c r="D8" s="34">
        <f t="shared" si="0"/>
        <v>0</v>
      </c>
    </row>
    <row r="9" spans="1:4" ht="19.350000000000001" customHeight="1" x14ac:dyDescent="0.3">
      <c r="A9" s="51" t="s">
        <v>155</v>
      </c>
      <c r="B9" s="52">
        <v>20</v>
      </c>
      <c r="C9" s="52">
        <v>17</v>
      </c>
      <c r="D9" s="34">
        <f t="shared" si="0"/>
        <v>0.85</v>
      </c>
    </row>
    <row r="10" spans="1:4" ht="19.350000000000001" customHeight="1" x14ac:dyDescent="0.3">
      <c r="A10" s="51" t="s">
        <v>159</v>
      </c>
      <c r="B10" s="52">
        <v>24</v>
      </c>
      <c r="C10" s="52">
        <v>16</v>
      </c>
      <c r="D10" s="34">
        <f t="shared" si="0"/>
        <v>0.66666666666666663</v>
      </c>
    </row>
    <row r="11" spans="1:4" ht="19.350000000000001" customHeight="1" x14ac:dyDescent="0.3">
      <c r="A11" s="51" t="s">
        <v>125</v>
      </c>
      <c r="B11" s="52">
        <v>31</v>
      </c>
      <c r="C11" s="52">
        <v>5</v>
      </c>
      <c r="D11" s="34">
        <f t="shared" si="0"/>
        <v>0.16129032258064516</v>
      </c>
    </row>
    <row r="12" spans="1:4" ht="19.350000000000001" customHeight="1" x14ac:dyDescent="0.3">
      <c r="A12" s="51" t="s">
        <v>157</v>
      </c>
      <c r="B12" s="52">
        <v>16</v>
      </c>
      <c r="C12" s="52">
        <v>6</v>
      </c>
      <c r="D12" s="34">
        <f t="shared" si="0"/>
        <v>0.375</v>
      </c>
    </row>
    <row r="13" spans="1:4" ht="19.350000000000001" customHeight="1" x14ac:dyDescent="0.3">
      <c r="A13" s="51" t="s">
        <v>131</v>
      </c>
      <c r="B13" s="52">
        <v>29</v>
      </c>
      <c r="C13" s="52">
        <v>3</v>
      </c>
      <c r="D13" s="34">
        <f t="shared" si="0"/>
        <v>0.10344827586206896</v>
      </c>
    </row>
    <row r="14" spans="1:4" ht="19.350000000000001" customHeight="1" x14ac:dyDescent="0.3">
      <c r="A14" s="51" t="s">
        <v>179</v>
      </c>
      <c r="B14" s="52">
        <v>18</v>
      </c>
      <c r="C14" s="52">
        <v>5</v>
      </c>
      <c r="D14" s="34">
        <f t="shared" si="0"/>
        <v>0.27777777777777779</v>
      </c>
    </row>
    <row r="15" spans="1:4" ht="19.350000000000001" customHeight="1" x14ac:dyDescent="0.3">
      <c r="A15" s="51" t="s">
        <v>180</v>
      </c>
      <c r="B15" s="52">
        <v>24</v>
      </c>
      <c r="C15" s="52">
        <v>20</v>
      </c>
      <c r="D15" s="34">
        <f t="shared" si="0"/>
        <v>0.83333333333333337</v>
      </c>
    </row>
    <row r="16" spans="1:4" ht="19.350000000000001" customHeight="1" x14ac:dyDescent="0.3">
      <c r="A16" s="51" t="s">
        <v>153</v>
      </c>
      <c r="B16" s="52">
        <v>12</v>
      </c>
      <c r="C16" s="52">
        <v>1</v>
      </c>
      <c r="D16" s="34">
        <f t="shared" si="0"/>
        <v>8.3333333333333329E-2</v>
      </c>
    </row>
    <row r="17" spans="1:4" ht="19.350000000000001" customHeight="1" x14ac:dyDescent="0.3">
      <c r="A17" s="51" t="s">
        <v>163</v>
      </c>
      <c r="B17" s="52">
        <v>14</v>
      </c>
      <c r="C17" s="52">
        <v>11</v>
      </c>
      <c r="D17" s="34">
        <f t="shared" si="0"/>
        <v>0.7857142857142857</v>
      </c>
    </row>
    <row r="18" spans="1:4" ht="19.350000000000001" customHeight="1" x14ac:dyDescent="0.3">
      <c r="A18" s="51" t="s">
        <v>161</v>
      </c>
      <c r="B18" s="52">
        <v>27</v>
      </c>
      <c r="C18" s="52">
        <v>7</v>
      </c>
      <c r="D18" s="34">
        <f t="shared" si="0"/>
        <v>0.25925925925925924</v>
      </c>
    </row>
    <row r="19" spans="1:4" ht="19.350000000000001" customHeight="1" x14ac:dyDescent="0.3">
      <c r="A19" s="51" t="s">
        <v>135</v>
      </c>
      <c r="B19" s="52">
        <v>18</v>
      </c>
      <c r="C19" s="52">
        <v>1</v>
      </c>
      <c r="D19" s="34">
        <f t="shared" si="0"/>
        <v>5.5555555555555552E-2</v>
      </c>
    </row>
    <row r="20" spans="1:4" ht="25.5" customHeight="1" x14ac:dyDescent="0.3">
      <c r="A20" s="51" t="s">
        <v>143</v>
      </c>
      <c r="B20" s="52">
        <v>23</v>
      </c>
      <c r="C20" s="52">
        <v>18</v>
      </c>
      <c r="D20" s="34">
        <f t="shared" si="0"/>
        <v>0.78260869565217395</v>
      </c>
    </row>
    <row r="21" spans="1:4" ht="19.350000000000001" customHeight="1" x14ac:dyDescent="0.3">
      <c r="A21" s="51" t="s">
        <v>133</v>
      </c>
      <c r="B21" s="52">
        <v>18</v>
      </c>
      <c r="C21" s="52">
        <v>2</v>
      </c>
      <c r="D21" s="34">
        <f t="shared" si="0"/>
        <v>0.1111111111111111</v>
      </c>
    </row>
    <row r="22" spans="1:4" ht="19.350000000000001" customHeight="1" x14ac:dyDescent="0.3">
      <c r="A22" s="51" t="s">
        <v>129</v>
      </c>
      <c r="B22" s="52">
        <v>29</v>
      </c>
      <c r="C22" s="52">
        <v>2</v>
      </c>
      <c r="D22" s="34">
        <f t="shared" si="0"/>
        <v>6.8965517241379309E-2</v>
      </c>
    </row>
    <row r="23" spans="1:4" ht="19.350000000000001" customHeight="1" x14ac:dyDescent="0.3">
      <c r="A23" s="51" t="s">
        <v>181</v>
      </c>
      <c r="B23" s="52">
        <v>27</v>
      </c>
      <c r="C23" s="52">
        <v>3</v>
      </c>
      <c r="D23" s="34">
        <f t="shared" si="0"/>
        <v>0.1111111111111111</v>
      </c>
    </row>
    <row r="24" spans="1:4" ht="19.350000000000001" customHeight="1" x14ac:dyDescent="0.3">
      <c r="A24" s="51" t="s">
        <v>151</v>
      </c>
      <c r="B24" s="52">
        <v>3</v>
      </c>
      <c r="C24" s="52">
        <v>2</v>
      </c>
      <c r="D24" s="34">
        <f t="shared" si="0"/>
        <v>0.66666666666666663</v>
      </c>
    </row>
    <row r="25" spans="1:4" ht="19.350000000000001" customHeight="1" x14ac:dyDescent="0.3">
      <c r="A25" s="51" t="s">
        <v>119</v>
      </c>
      <c r="B25" s="52">
        <v>27</v>
      </c>
      <c r="C25" s="52">
        <v>8</v>
      </c>
      <c r="D25" s="34">
        <f t="shared" si="0"/>
        <v>0.29629629629629628</v>
      </c>
    </row>
    <row r="26" spans="1:4" ht="19.350000000000001" customHeight="1" x14ac:dyDescent="0.3">
      <c r="A26" s="51" t="s">
        <v>137</v>
      </c>
      <c r="B26" s="52">
        <v>24</v>
      </c>
      <c r="C26" s="52">
        <v>18</v>
      </c>
      <c r="D26" s="34">
        <f t="shared" si="0"/>
        <v>0.75</v>
      </c>
    </row>
    <row r="27" spans="1:4" ht="19.350000000000001" customHeight="1" x14ac:dyDescent="0.3">
      <c r="A27" s="51" t="s">
        <v>182</v>
      </c>
      <c r="B27" s="52">
        <v>33</v>
      </c>
      <c r="C27" s="52">
        <v>1</v>
      </c>
      <c r="D27" s="34">
        <f t="shared" si="0"/>
        <v>3.0303030303030304E-2</v>
      </c>
    </row>
    <row r="28" spans="1:4" ht="19.350000000000001" customHeight="1" x14ac:dyDescent="0.3">
      <c r="A28" s="51" t="s">
        <v>127</v>
      </c>
      <c r="B28" s="52">
        <v>32</v>
      </c>
      <c r="C28" s="52">
        <v>16</v>
      </c>
      <c r="D28" s="34">
        <f t="shared" si="0"/>
        <v>0.5</v>
      </c>
    </row>
    <row r="29" spans="1:4" ht="26.65" customHeight="1" x14ac:dyDescent="0.3">
      <c r="A29" s="51" t="s">
        <v>183</v>
      </c>
      <c r="B29" s="52">
        <v>14</v>
      </c>
      <c r="C29" s="52">
        <v>1</v>
      </c>
      <c r="D29" s="34">
        <f t="shared" si="0"/>
        <v>7.1428571428571425E-2</v>
      </c>
    </row>
    <row r="30" spans="1:4" ht="19.350000000000001" customHeight="1" x14ac:dyDescent="0.3">
      <c r="A30" s="5" t="s">
        <v>87</v>
      </c>
      <c r="B30" s="5">
        <f>SUM(B4:B29)</f>
        <v>592</v>
      </c>
      <c r="C30" s="5">
        <f>SUM(C4:C29)</f>
        <v>203</v>
      </c>
      <c r="D30" s="36">
        <f t="shared" si="0"/>
        <v>0.34290540540540543</v>
      </c>
    </row>
    <row r="31" spans="1:4" ht="19.350000000000001" customHeight="1" x14ac:dyDescent="0.3">
      <c r="A31" s="29" t="s">
        <v>56</v>
      </c>
    </row>
    <row r="32" spans="1:4" x14ac:dyDescent="0.3">
      <c r="A32" s="29" t="s">
        <v>438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048576"/>
  <sheetViews>
    <sheetView showGridLines="0" zoomScale="120" zoomScaleNormal="120" workbookViewId="0">
      <selection activeCell="F13" sqref="F13"/>
    </sheetView>
  </sheetViews>
  <sheetFormatPr baseColWidth="10" defaultColWidth="11.7109375" defaultRowHeight="14.25" x14ac:dyDescent="0.3"/>
  <cols>
    <col min="1" max="1" width="19.85546875" style="29" customWidth="1"/>
    <col min="2" max="2" width="38.140625" style="29" customWidth="1"/>
    <col min="3" max="3" width="19" style="29" customWidth="1"/>
    <col min="4" max="4" width="17.85546875" style="29" customWidth="1"/>
    <col min="5" max="5" width="18.140625" style="29" customWidth="1"/>
    <col min="6" max="6" width="13" style="29" customWidth="1"/>
    <col min="7" max="7" width="20.140625" style="29" customWidth="1"/>
    <col min="8" max="8" width="21.7109375" style="29" customWidth="1"/>
    <col min="9" max="9" width="15.42578125" style="29" customWidth="1"/>
    <col min="10" max="10" width="14.85546875" style="29" customWidth="1"/>
    <col min="11" max="1024" width="11.7109375" style="29"/>
  </cols>
  <sheetData>
    <row r="1" spans="1:9" ht="18.399999999999999" customHeight="1" x14ac:dyDescent="0.3">
      <c r="A1" s="39" t="s">
        <v>458</v>
      </c>
    </row>
    <row r="2" spans="1:9" ht="18.399999999999999" customHeight="1" x14ac:dyDescent="0.3">
      <c r="A2" s="40"/>
      <c r="F2" s="40"/>
      <c r="I2" s="40"/>
    </row>
    <row r="3" spans="1:9" ht="71.25" x14ac:dyDescent="0.3">
      <c r="A3" s="5" t="s">
        <v>184</v>
      </c>
      <c r="B3" s="5" t="s">
        <v>185</v>
      </c>
      <c r="C3" s="5" t="s">
        <v>186</v>
      </c>
      <c r="D3" s="5" t="s">
        <v>187</v>
      </c>
      <c r="E3" s="5" t="s">
        <v>188</v>
      </c>
      <c r="F3" s="5" t="s">
        <v>189</v>
      </c>
    </row>
    <row r="4" spans="1:9" ht="18.399999999999999" customHeight="1" x14ac:dyDescent="0.3">
      <c r="A4" s="53" t="s">
        <v>111</v>
      </c>
      <c r="B4" s="52">
        <v>199</v>
      </c>
      <c r="C4" s="52">
        <v>203</v>
      </c>
      <c r="D4" s="34">
        <f>(B4/C4)</f>
        <v>0.98029556650246308</v>
      </c>
      <c r="E4" s="52">
        <v>592</v>
      </c>
      <c r="F4" s="34">
        <f>B4/E4</f>
        <v>0.33614864864864863</v>
      </c>
      <c r="G4" s="54">
        <f>B4/SUM($B$4:$B$7)</f>
        <v>0.60670731707317072</v>
      </c>
    </row>
    <row r="5" spans="1:9" ht="18.399999999999999" customHeight="1" x14ac:dyDescent="0.3">
      <c r="A5" s="53" t="s">
        <v>112</v>
      </c>
      <c r="B5" s="52">
        <v>62</v>
      </c>
      <c r="C5" s="52">
        <v>203</v>
      </c>
      <c r="D5" s="34">
        <f>(B5/C5)</f>
        <v>0.30541871921182268</v>
      </c>
      <c r="E5" s="52">
        <v>592</v>
      </c>
      <c r="F5" s="34">
        <f>B5/E5</f>
        <v>0.10472972972972973</v>
      </c>
      <c r="G5" s="54">
        <f>B5/SUM($B$4:$B$7)</f>
        <v>0.18902439024390244</v>
      </c>
    </row>
    <row r="6" spans="1:9" ht="18.399999999999999" customHeight="1" x14ac:dyDescent="0.3">
      <c r="A6" s="53" t="s">
        <v>190</v>
      </c>
      <c r="B6" s="52">
        <v>56</v>
      </c>
      <c r="C6" s="52">
        <v>203</v>
      </c>
      <c r="D6" s="34">
        <f>(B6/C6)</f>
        <v>0.27586206896551724</v>
      </c>
      <c r="E6" s="52">
        <v>592</v>
      </c>
      <c r="F6" s="34">
        <f>B6/E6</f>
        <v>9.45945945945946E-2</v>
      </c>
      <c r="G6" s="54">
        <f>B6/SUM($B$4:$B$7)</f>
        <v>0.17073170731707318</v>
      </c>
    </row>
    <row r="7" spans="1:9" ht="18.399999999999999" customHeight="1" x14ac:dyDescent="0.3">
      <c r="A7" s="53" t="s">
        <v>114</v>
      </c>
      <c r="B7" s="52">
        <v>11</v>
      </c>
      <c r="C7" s="52">
        <v>203</v>
      </c>
      <c r="D7" s="34">
        <f>(B7/C7)</f>
        <v>5.4187192118226604E-2</v>
      </c>
      <c r="E7" s="52">
        <v>592</v>
      </c>
      <c r="F7" s="34">
        <f>B7/E7</f>
        <v>1.8581081081081082E-2</v>
      </c>
      <c r="G7" s="54">
        <f>B7/SUM($B$4:$B$7)</f>
        <v>3.3536585365853661E-2</v>
      </c>
    </row>
    <row r="8" spans="1:9" ht="48.75" customHeight="1" x14ac:dyDescent="0.3">
      <c r="A8" s="150" t="s">
        <v>437</v>
      </c>
      <c r="B8" s="148"/>
      <c r="C8" s="148"/>
      <c r="D8" s="149"/>
      <c r="E8" s="148"/>
      <c r="F8" s="149"/>
      <c r="G8" s="54"/>
    </row>
    <row r="9" spans="1:9" s="29" customFormat="1" ht="18.399999999999999" customHeight="1" x14ac:dyDescent="0.3">
      <c r="A9" s="29" t="s">
        <v>56</v>
      </c>
      <c r="B9" s="55"/>
      <c r="D9" s="56"/>
    </row>
    <row r="10" spans="1:9" s="29" customFormat="1" ht="18.399999999999999" customHeight="1" x14ac:dyDescent="0.3">
      <c r="B10" s="55"/>
      <c r="D10" s="56"/>
    </row>
    <row r="11" spans="1:9" s="29" customFormat="1" ht="18.399999999999999" customHeight="1" x14ac:dyDescent="0.3">
      <c r="B11" s="55"/>
      <c r="D11" s="56"/>
    </row>
    <row r="12" spans="1:9" s="29" customFormat="1" ht="18.399999999999999" customHeight="1" x14ac:dyDescent="0.3">
      <c r="B12" s="55"/>
      <c r="D12" s="56"/>
    </row>
    <row r="13" spans="1:9" s="29" customFormat="1" ht="18.399999999999999" customHeight="1" x14ac:dyDescent="0.3">
      <c r="B13" s="55"/>
      <c r="D13" s="56"/>
    </row>
    <row r="14" spans="1:9" s="29" customFormat="1" ht="18.399999999999999" customHeight="1" x14ac:dyDescent="0.3">
      <c r="B14" s="55"/>
      <c r="D14" s="56"/>
    </row>
    <row r="15" spans="1:9" s="29" customFormat="1" ht="18.399999999999999" customHeight="1" x14ac:dyDescent="0.3">
      <c r="B15" s="55"/>
      <c r="D15" s="56"/>
    </row>
    <row r="16" spans="1:9" s="29" customFormat="1" ht="18.399999999999999" customHeight="1" x14ac:dyDescent="0.3">
      <c r="B16" s="55"/>
      <c r="D16" s="56"/>
    </row>
    <row r="17" spans="1:9" s="29" customFormat="1" ht="18.399999999999999" customHeight="1" x14ac:dyDescent="0.3">
      <c r="B17" s="55"/>
      <c r="D17" s="56"/>
    </row>
    <row r="18" spans="1:9" s="29" customFormat="1" ht="18.399999999999999" customHeight="1" x14ac:dyDescent="0.3">
      <c r="B18" s="55"/>
      <c r="D18" s="56"/>
    </row>
    <row r="19" spans="1:9" s="29" customFormat="1" ht="18.399999999999999" customHeight="1" x14ac:dyDescent="0.3">
      <c r="B19" s="55"/>
      <c r="D19" s="56"/>
    </row>
    <row r="20" spans="1:9" s="29" customFormat="1" ht="18.399999999999999" customHeight="1" x14ac:dyDescent="0.3">
      <c r="B20" s="55"/>
      <c r="D20" s="56"/>
    </row>
    <row r="21" spans="1:9" s="29" customFormat="1" ht="18.399999999999999" customHeight="1" x14ac:dyDescent="0.3">
      <c r="A21" s="40"/>
      <c r="F21" s="40"/>
      <c r="I21" s="40"/>
    </row>
    <row r="22" spans="1:9" ht="36" customHeight="1" x14ac:dyDescent="0.3">
      <c r="B22" s="5" t="s">
        <v>191</v>
      </c>
      <c r="C22" s="5" t="s">
        <v>185</v>
      </c>
      <c r="D22" s="5" t="s">
        <v>192</v>
      </c>
      <c r="E22" s="5" t="s">
        <v>193</v>
      </c>
    </row>
    <row r="23" spans="1:9" ht="29.1" customHeight="1" x14ac:dyDescent="0.3">
      <c r="A23" s="53" t="s">
        <v>194</v>
      </c>
      <c r="B23" s="52" t="s">
        <v>195</v>
      </c>
      <c r="C23" s="52">
        <v>37</v>
      </c>
      <c r="D23" s="52">
        <v>592</v>
      </c>
      <c r="E23" s="34">
        <f>(C23/D23)</f>
        <v>6.25E-2</v>
      </c>
      <c r="F23" s="57">
        <f>C23/(C23+C24)</f>
        <v>0.15352697095435686</v>
      </c>
    </row>
    <row r="24" spans="1:9" ht="29.1" customHeight="1" x14ac:dyDescent="0.3">
      <c r="A24" s="53" t="s">
        <v>196</v>
      </c>
      <c r="B24" s="52" t="s">
        <v>197</v>
      </c>
      <c r="C24" s="52">
        <v>204</v>
      </c>
      <c r="D24" s="52">
        <v>592</v>
      </c>
      <c r="E24" s="34">
        <f>(C24/D24)</f>
        <v>0.34459459459459457</v>
      </c>
      <c r="F24" s="57">
        <f>C24/(C24+C23)</f>
        <v>0.84647302904564314</v>
      </c>
    </row>
    <row r="25" spans="1:9" ht="29.1" customHeight="1" x14ac:dyDescent="0.3">
      <c r="A25" s="29" t="s">
        <v>56</v>
      </c>
    </row>
    <row r="26" spans="1:9" ht="29.1" customHeight="1" x14ac:dyDescent="0.3">
      <c r="A26" s="29" t="s">
        <v>438</v>
      </c>
    </row>
    <row r="27" spans="1:9" ht="18.399999999999999" customHeight="1" x14ac:dyDescent="0.3">
      <c r="B27" s="58"/>
      <c r="C27" s="59"/>
      <c r="D27" s="59"/>
      <c r="E27" s="59"/>
    </row>
    <row r="28" spans="1:9" ht="18.399999999999999" customHeight="1" x14ac:dyDescent="0.3">
      <c r="B28" s="58"/>
      <c r="C28" s="59"/>
      <c r="D28" s="59"/>
      <c r="E28" s="59"/>
    </row>
    <row r="29" spans="1:9" ht="28.5" customHeight="1" x14ac:dyDescent="0.3">
      <c r="B29" s="58"/>
      <c r="C29" s="59"/>
      <c r="D29" s="59"/>
      <c r="E29" s="59"/>
    </row>
    <row r="30" spans="1:9" ht="28.5" customHeight="1" x14ac:dyDescent="0.3">
      <c r="B30" s="58"/>
      <c r="C30" s="59"/>
      <c r="D30" s="59"/>
      <c r="E30" s="59"/>
    </row>
    <row r="31" spans="1:9" ht="28.5" customHeight="1" x14ac:dyDescent="0.3">
      <c r="B31" s="58"/>
      <c r="C31" s="59"/>
      <c r="D31" s="59"/>
      <c r="E31" s="59"/>
    </row>
    <row r="32" spans="1:9" ht="28.5" customHeight="1" x14ac:dyDescent="0.3">
      <c r="A32" s="60"/>
      <c r="B32" s="61"/>
      <c r="C32" s="60"/>
      <c r="D32" s="60"/>
      <c r="E32" s="62"/>
    </row>
    <row r="33" spans="1:5" ht="28.5" customHeight="1" x14ac:dyDescent="0.3">
      <c r="A33" s="60"/>
      <c r="B33" s="61"/>
      <c r="C33" s="60"/>
      <c r="D33" s="60"/>
      <c r="E33" s="62"/>
    </row>
    <row r="34" spans="1:5" ht="18.399999999999999" customHeight="1" x14ac:dyDescent="0.3">
      <c r="E34" s="62"/>
    </row>
    <row r="1048560" ht="12.75" customHeight="1" x14ac:dyDescent="0.3"/>
    <row r="1048561" ht="12.75" customHeight="1" x14ac:dyDescent="0.3"/>
    <row r="1048562" ht="12.75" customHeight="1" x14ac:dyDescent="0.3"/>
    <row r="1048563" ht="12.75" customHeight="1" x14ac:dyDescent="0.3"/>
    <row r="1048564" ht="12.75" customHeight="1" x14ac:dyDescent="0.3"/>
    <row r="1048565" ht="12.75" customHeight="1" x14ac:dyDescent="0.3"/>
    <row r="1048566" ht="12.75" customHeight="1" x14ac:dyDescent="0.3"/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I7"/>
  <sheetViews>
    <sheetView showGridLines="0" zoomScale="120" zoomScaleNormal="120" workbookViewId="0">
      <selection activeCell="B19" sqref="B19"/>
    </sheetView>
  </sheetViews>
  <sheetFormatPr baseColWidth="10" defaultColWidth="12.85546875" defaultRowHeight="14.25" x14ac:dyDescent="0.3"/>
  <cols>
    <col min="1" max="1" width="39.7109375" style="29" customWidth="1"/>
    <col min="2" max="5" width="8.42578125" style="29" customWidth="1"/>
    <col min="6" max="6" width="7.42578125" style="29" customWidth="1"/>
    <col min="7" max="8" width="8.42578125" style="29" customWidth="1"/>
    <col min="9" max="9" width="7.28515625" style="29" customWidth="1"/>
    <col min="10" max="10" width="8.42578125" style="29" customWidth="1"/>
    <col min="11" max="1023" width="12.85546875" style="29"/>
  </cols>
  <sheetData>
    <row r="1" spans="1:6" x14ac:dyDescent="0.3">
      <c r="A1" s="63" t="s">
        <v>4</v>
      </c>
    </row>
    <row r="3" spans="1:6" ht="28.5" x14ac:dyDescent="0.3">
      <c r="A3" s="5" t="s">
        <v>164</v>
      </c>
      <c r="B3" s="5" t="s">
        <v>79</v>
      </c>
      <c r="C3" s="5" t="s">
        <v>80</v>
      </c>
      <c r="D3" s="5" t="s">
        <v>198</v>
      </c>
      <c r="E3" s="5" t="s">
        <v>82</v>
      </c>
      <c r="F3" s="5" t="s">
        <v>91</v>
      </c>
    </row>
    <row r="4" spans="1:6" ht="28.5" x14ac:dyDescent="0.3">
      <c r="A4" s="51" t="s">
        <v>199</v>
      </c>
      <c r="B4" s="64">
        <v>1485</v>
      </c>
      <c r="C4" s="64">
        <v>2368</v>
      </c>
      <c r="D4" s="64">
        <v>2103</v>
      </c>
      <c r="E4" s="64">
        <v>2991</v>
      </c>
      <c r="F4" s="65">
        <v>2657</v>
      </c>
    </row>
    <row r="5" spans="1:6" ht="28.5" x14ac:dyDescent="0.3">
      <c r="A5" s="51" t="s">
        <v>200</v>
      </c>
      <c r="B5" s="64">
        <v>251</v>
      </c>
      <c r="C5" s="64">
        <v>295</v>
      </c>
      <c r="D5" s="64">
        <v>195</v>
      </c>
      <c r="E5" s="64">
        <v>313</v>
      </c>
      <c r="F5" s="65">
        <v>131</v>
      </c>
    </row>
    <row r="6" spans="1:6" ht="23.1" customHeight="1" x14ac:dyDescent="0.3">
      <c r="A6" s="5" t="s">
        <v>87</v>
      </c>
      <c r="B6" s="66">
        <f>SUM(B4:B5)</f>
        <v>1736</v>
      </c>
      <c r="C6" s="66">
        <f>SUM(C4:C5)</f>
        <v>2663</v>
      </c>
      <c r="D6" s="66">
        <f>SUM(D4:D5)</f>
        <v>2298</v>
      </c>
      <c r="E6" s="66">
        <v>3304</v>
      </c>
      <c r="F6" s="66">
        <f>+F4+F5</f>
        <v>2788</v>
      </c>
    </row>
    <row r="7" spans="1:6" x14ac:dyDescent="0.3">
      <c r="A7" s="29" t="s">
        <v>56</v>
      </c>
    </row>
  </sheetData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5207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ÍNDEX</vt:lpstr>
      <vt:lpstr>T1.</vt:lpstr>
      <vt:lpstr>T2. </vt:lpstr>
      <vt:lpstr>T3.</vt:lpstr>
      <vt:lpstr>G1.</vt:lpstr>
      <vt:lpstr>T4.</vt:lpstr>
      <vt:lpstr>T5.</vt:lpstr>
      <vt:lpstr>G2.</vt:lpstr>
      <vt:lpstr>T6.</vt:lpstr>
      <vt:lpstr>G3.</vt:lpstr>
      <vt:lpstr>T7.</vt:lpstr>
      <vt:lpstr>T8.</vt:lpstr>
      <vt:lpstr>G4.</vt:lpstr>
      <vt:lpstr>G5.</vt:lpstr>
      <vt:lpstr>G6.</vt:lpstr>
      <vt:lpstr>T9.</vt:lpstr>
      <vt:lpstr>T10.</vt:lpstr>
      <vt:lpstr>G7.</vt:lpstr>
      <vt:lpstr>T11.</vt:lpstr>
      <vt:lpstr>T12.</vt:lpstr>
      <vt:lpstr>G8.</vt:lpstr>
      <vt:lpstr>T13.</vt:lpstr>
      <vt:lpstr>T14.</vt:lpstr>
      <vt:lpstr>G9.</vt:lpstr>
      <vt:lpstr>T15.</vt:lpstr>
      <vt:lpstr>G10.</vt:lpstr>
      <vt:lpstr>G11.</vt:lpstr>
      <vt:lpstr>T16.</vt:lpstr>
      <vt:lpstr>G12.</vt:lpstr>
      <vt:lpstr>T17.</vt:lpstr>
      <vt:lpstr>G13.</vt:lpstr>
      <vt:lpstr>T18.</vt:lpstr>
      <vt:lpstr>T19.</vt:lpstr>
      <vt:lpstr>G14.</vt:lpstr>
      <vt:lpstr>G15.</vt:lpstr>
      <vt:lpstr>T20.</vt:lpstr>
      <vt:lpstr>G16.</vt:lpstr>
      <vt:lpstr>T21.</vt:lpstr>
      <vt:lpstr>G17.</vt:lpstr>
      <vt:lpstr>G18.</vt:lpstr>
      <vt:lpstr>T22.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Anais Herron Museur</cp:lastModifiedBy>
  <cp:revision>227</cp:revision>
  <cp:lastPrinted>2023-10-26T08:54:07Z</cp:lastPrinted>
  <dcterms:created xsi:type="dcterms:W3CDTF">2023-09-14T12:47:28Z</dcterms:created>
  <dcterms:modified xsi:type="dcterms:W3CDTF">2025-05-05T12:27:24Z</dcterms:modified>
  <dc:language>es-ES</dc:language>
</cp:coreProperties>
</file>